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5320" windowHeight="12075" activeTab="1"/>
  </bookViews>
  <sheets>
    <sheet name="Приложение" sheetId="6" r:id="rId1"/>
    <sheet name="2" sheetId="5" r:id="rId2"/>
    <sheet name=" 4а" sheetId="3" r:id="rId3"/>
    <sheet name="6" sheetId="4" r:id="rId4"/>
    <sheet name="8" sheetId="7" r:id="rId5"/>
  </sheets>
  <externalReferences>
    <externalReference r:id="rId6"/>
    <externalReference r:id="rId7"/>
    <externalReference r:id="rId8"/>
    <externalReference r:id="rId9"/>
  </externalReferences>
  <definedNames>
    <definedName name="ААРезерв" localSheetId="0">[1]Данные!#REF!</definedName>
    <definedName name="ААРезерв">[1]Данные!#REF!</definedName>
    <definedName name="АПК">[2]Справочники!$H$6</definedName>
    <definedName name="Архангельская">[2]Справочники!$B$4</definedName>
    <definedName name="Архангельскоблгаз">[2]Справочники!$C$12</definedName>
    <definedName name="Б1">[3]Справочники!$G$2</definedName>
    <definedName name="Б5">[2]Справочники!$G$2</definedName>
    <definedName name="Вуктыл">[2]Справочники!$C$4</definedName>
    <definedName name="Газпромрегионгаз">[2]Справочники!$C$9</definedName>
    <definedName name="Группа1">[2]Справочники!$F$2</definedName>
    <definedName name="Группа2">[2]Справочники!$F$3</definedName>
    <definedName name="Группа3">[2]Справочники!$F$4</definedName>
    <definedName name="Группа4">[2]Справочники!$F$5</definedName>
    <definedName name="Группа5">[2]Справочники!$F$6</definedName>
    <definedName name="Группа6">[2]Справочники!$F$7</definedName>
    <definedName name="Группа7">[2]Справочники!$F$8</definedName>
    <definedName name="Группа8">[2]Справочники!$F$9</definedName>
    <definedName name="Д1">[2]Справочники!$G$4</definedName>
    <definedName name="Д5">[2]Справочники!$G$3</definedName>
    <definedName name="Дмин">[2]Справочники!$G$5</definedName>
    <definedName name="Княжпогостмежрайгаз">[2]Справочники!$C$7</definedName>
    <definedName name="КОМБЫТ">[2]Справочники!$H$8</definedName>
    <definedName name="Коми">[2]Справочники!$B$2</definedName>
    <definedName name="Комигаз" localSheetId="0">[2]Справочники!#REF!</definedName>
    <definedName name="Комигаз">[2]Справочники!#REF!</definedName>
    <definedName name="Комирегионгаз">[2]Справочники!$C$2</definedName>
    <definedName name="котлас" localSheetId="0">[2]Справочники!#REF!</definedName>
    <definedName name="котлас">[2]Справочники!#REF!</definedName>
    <definedName name="Котласгазсервис">[2]Справочники!$C$11</definedName>
    <definedName name="Ленскгазэнерго">[2]Справочники!$C$10</definedName>
    <definedName name="МИНОБОРОНЫ">[2]Справочники!$H$5</definedName>
    <definedName name="Население">[2]Справочники!$A$3</definedName>
    <definedName name="Неустойка" localSheetId="0">[1]Данные!#REF!</definedName>
    <definedName name="Неустойка">[1]Данные!#REF!</definedName>
    <definedName name="Нефть">[2]Справочники!$H$3</definedName>
    <definedName name="НУЖДЫ">[2]Справочники!$H$9</definedName>
    <definedName name="_xlnm.Print_Area" localSheetId="0">Приложение!$A$1:$H$319</definedName>
    <definedName name="Оплата" localSheetId="0">[1]Данные!#REF!</definedName>
    <definedName name="Оплата">[1]Данные!#REF!</definedName>
    <definedName name="Печорамежрайгаз">[2]Справочники!$C$6</definedName>
    <definedName name="Плесецк">[2]Справочники!$I$31</definedName>
    <definedName name="Промышленность">[2]Справочники!$A$2</definedName>
    <definedName name="РН">[2]Справочники!$G$6</definedName>
    <definedName name="СПРГРО">[2]Справочники!$C$2:$C$12</definedName>
    <definedName name="СПРГРС">[2]Справочники!$I$2:$I$48</definedName>
    <definedName name="СПРГРУППА">[2]Справочники!$F$2:$F$9</definedName>
    <definedName name="СПРДОГОВОР">[2]Справочники!$G$2:$G$6</definedName>
    <definedName name="СПРКАТЕГОРИЯ">[2]Справочники!$A$2:$A$3</definedName>
    <definedName name="СПРОПЛАТА">[2]Справочники!$J$2:$J$10</definedName>
    <definedName name="СПРОТРАСЛЬ">[2]Справочники!$H$2:$H$15</definedName>
    <definedName name="СПРПОЯС">[4]Справочники!$L$2:$L$5</definedName>
    <definedName name="СПРТЕРРИТОРИЯ">[2]Справочники!$B$2:$B$4</definedName>
    <definedName name="СПРШТРАФ">[2]Справочники!$K$2:$K$3</definedName>
    <definedName name="Сыктывкармежрайгаз">[2]Справочники!$C$5</definedName>
    <definedName name="Ухтамежрайгаз">[2]Справочники!$C$3</definedName>
    <definedName name="Ухтаэнерго">[2]Справочники!$C$8</definedName>
    <definedName name="ЭЛЕКТРОЭНЕРГЕТИКА">[2]Справочники!$H$2</definedName>
  </definedNames>
  <calcPr calcId="124519"/>
</workbook>
</file>

<file path=xl/calcChain.xml><?xml version="1.0" encoding="utf-8"?>
<calcChain xmlns="http://schemas.openxmlformats.org/spreadsheetml/2006/main">
  <c r="G314" i="6"/>
  <c r="G10"/>
  <c r="G309"/>
  <c r="G258"/>
  <c r="G85"/>
  <c r="G153"/>
  <c r="G145"/>
  <c r="G132"/>
  <c r="G120"/>
  <c r="G30"/>
  <c r="G7"/>
  <c r="F258"/>
  <c r="F152"/>
  <c r="F144"/>
  <c r="F131"/>
  <c r="F119"/>
  <c r="F85" s="1"/>
  <c r="F309" s="1"/>
  <c r="F314" s="1"/>
  <c r="F10"/>
  <c r="F30"/>
  <c r="F7"/>
  <c r="K18" i="5" l="1"/>
  <c r="K16"/>
  <c r="K14"/>
  <c r="K12"/>
  <c r="K10"/>
  <c r="K8"/>
  <c r="E258" i="6" l="1"/>
  <c r="E153"/>
  <c r="E119"/>
  <c r="E85" s="1"/>
  <c r="E30"/>
  <c r="E29"/>
  <c r="E10" s="1"/>
  <c r="E7"/>
  <c r="E309" l="1"/>
  <c r="E314" s="1"/>
</calcChain>
</file>

<file path=xl/sharedStrings.xml><?xml version="1.0" encoding="utf-8"?>
<sst xmlns="http://schemas.openxmlformats.org/spreadsheetml/2006/main" count="1029" uniqueCount="629">
  <si>
    <t>ФГУП Котласский электромеханический завод</t>
  </si>
  <si>
    <t>ЗАО "Котласагропромснаб"</t>
  </si>
  <si>
    <t>ОАО "Котласлесстрой"</t>
  </si>
  <si>
    <t xml:space="preserve">ОАО "Котласопторг" </t>
  </si>
  <si>
    <t>ОАО "Котласская птицефабрика"</t>
  </si>
  <si>
    <t>ООО "Альфа"</t>
  </si>
  <si>
    <t>ООО "Ресурс-Авиа"</t>
  </si>
  <si>
    <t>ООО "Хладокомбинат"</t>
  </si>
  <si>
    <t>Белов Александр Иванович</t>
  </si>
  <si>
    <t>ЗАО "Антей"</t>
  </si>
  <si>
    <t>Зимирев В.И.</t>
  </si>
  <si>
    <t>Корытов Леонид Сидорович</t>
  </si>
  <si>
    <t>Макаровская Наталья Юрьевна</t>
  </si>
  <si>
    <t>Онегина Т.С.</t>
  </si>
  <si>
    <t>ООО "АББА"</t>
  </si>
  <si>
    <t>ООО "Автодоктор"</t>
  </si>
  <si>
    <t>ООО "Автотехсервис"</t>
  </si>
  <si>
    <t>ООО "Котласгазстрой"</t>
  </si>
  <si>
    <t>ООО "КРЦ Технолоджи"</t>
  </si>
  <si>
    <t>ООО "Малодвинье"</t>
  </si>
  <si>
    <t>ООО "Морис"</t>
  </si>
  <si>
    <t>ООО "Северсталь-Вторчермет"</t>
  </si>
  <si>
    <t>ООО "Тагал"</t>
  </si>
  <si>
    <t>ООО "Техсервис"</t>
  </si>
  <si>
    <t>ООО "Эврика"</t>
  </si>
  <si>
    <t>ООО ПФ "Машиностроитель"</t>
  </si>
  <si>
    <t>ПО Заготпромторг</t>
  </si>
  <si>
    <t>Святой Стефановский храм</t>
  </si>
  <si>
    <t>ГУ МЧС РФ по АрхО (ОГПС №21)</t>
  </si>
  <si>
    <t>ЗАО "Вологодская газовая компания"</t>
  </si>
  <si>
    <t>ООО "Блеск"</t>
  </si>
  <si>
    <t>Филиал ГУП  АО "Фармация"</t>
  </si>
  <si>
    <t>Приложение № 2 к приказу ФАС России от 07.04.2014 № 231/14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</si>
  <si>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ОАО "Котласгазсервис" за III квартал 2014 года</t>
  </si>
  <si>
    <t>№ п/п</t>
  </si>
  <si>
    <t>Наименование газораспреде-лительной сети</t>
  </si>
  <si>
    <t>Зона входа в газораспреде-лительную сеть</t>
  </si>
  <si>
    <t>Зона выхода из газораспреде-лительной сети</t>
  </si>
  <si>
    <t>Тариф на услуги по транспортировке газа по трубопроводам с детализацией по зоне входа в газораспредели-тельную сеть, руб. за 1000 куб. м</t>
  </si>
  <si>
    <t>Тариф на услуги по транспортировке газа по трубопроводам с детализацией по зоне выхода из газораспредели-тельной сети, руб. за 1000 куб. м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</si>
  <si>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</si>
  <si>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</si>
  <si>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</si>
  <si>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Свободная мощность газораспреде-лительной сети, млн. куб. м в год</t>
  </si>
  <si>
    <t>№</t>
  </si>
  <si>
    <t>Номер группы конечных потребителей</t>
  </si>
  <si>
    <t>ГРС</t>
  </si>
  <si>
    <t>Тариф за услуги по транспортировке</t>
  </si>
  <si>
    <t>ОАО "Котласгазсервис" Собственные нужды</t>
  </si>
  <si>
    <t>03-3-02.002</t>
  </si>
  <si>
    <t>Котлас</t>
  </si>
  <si>
    <t>Коряжма</t>
  </si>
  <si>
    <t>Вычегодская</t>
  </si>
  <si>
    <t>Приводино</t>
  </si>
  <si>
    <t>Курцево</t>
  </si>
  <si>
    <t>3 группа (от 10 до 100 млн.куб.м)</t>
  </si>
  <si>
    <t>03-4-11.416</t>
  </si>
  <si>
    <t>МП МО" "ОК и ТС" котельная №1 ул.Ушинского, 30</t>
  </si>
  <si>
    <t>03-4-11.001</t>
  </si>
  <si>
    <t>4 группа (от1 до 10 млн.куб.м)</t>
  </si>
  <si>
    <t>МП МО"Котлас" "ОК и ТС" котельная  №2 ул.Урицкого, 19</t>
  </si>
  <si>
    <t>МП МО"Котлас" "ОК и ТС" котельная  №3 ул.Ленина, 86 а</t>
  </si>
  <si>
    <t>МП МО"Котлас" "ОК и ТС" котельная  №4 ул.Виноградова, 46</t>
  </si>
  <si>
    <t>МП МО"Котлас" "ОК и ТС" котельная  №6 ул. Виноградова, 20 а</t>
  </si>
  <si>
    <t>МП МО"Котлас" "ОК и ТС" котельная  №8 ул.Суворова,</t>
  </si>
  <si>
    <t>МП МО"Котлас" "ОК и ТС" котельная  №9 ул.Володарского,107</t>
  </si>
  <si>
    <t>МП МО"Котлас" "ОК и ТС" котельная  №10 ул.Кронштадская, 25</t>
  </si>
  <si>
    <t>МП ПУ ЖКХ п.Вычегодский котельная №1 п.вычегодский</t>
  </si>
  <si>
    <t>03-4-11.013</t>
  </si>
  <si>
    <t>МП ПУ ЖКХ п.Вычегодский котельная №2 п.вычегодский</t>
  </si>
  <si>
    <t>МП ПУ ЖКХ п.Вычегодский котельная №3 п.вычегодский</t>
  </si>
  <si>
    <t>МП ПУ ЖКХ п.Вычегодский котельная №4 п.вычегодский</t>
  </si>
  <si>
    <t>Филиал "Котласский порт" ОАО СРП Набережная, 17</t>
  </si>
  <si>
    <t>03-4-11.009</t>
  </si>
  <si>
    <t>Лимендская судостроительная компания Ушакова, 10</t>
  </si>
  <si>
    <t>03-4-11.435</t>
  </si>
  <si>
    <r>
      <t>Палкин А. В.  (</t>
    </r>
    <r>
      <rPr>
        <i/>
        <sz val="12"/>
        <rFont val="Times New Roman"/>
        <family val="1"/>
        <charset val="204"/>
      </rPr>
      <t>завод   КЗСК)</t>
    </r>
  </si>
  <si>
    <t>03-4-12.110</t>
  </si>
  <si>
    <t>МП МО"Котлас" "ОК и ТС" Котельная ДОК</t>
  </si>
  <si>
    <t>03-4-12.549</t>
  </si>
  <si>
    <t>ОАО "РЖДорстрой"           Завод ЖБК</t>
  </si>
  <si>
    <t>03-4-11.327</t>
  </si>
  <si>
    <t xml:space="preserve">ОАО "РЖД" ВРК </t>
  </si>
  <si>
    <t>03-4-11.476</t>
  </si>
  <si>
    <t>ОАО "РЖД" Вагонный участок Котлас       (ДТВУ-4 )</t>
  </si>
  <si>
    <t>03-4-11.357</t>
  </si>
  <si>
    <t>ОАО "РЖД" Сольвычегодский участок дирекции по ТВС СП СЖД - ФОАО "РЖД"</t>
  </si>
  <si>
    <t>03-4-12.341</t>
  </si>
  <si>
    <t>5 группа (от 0,1 до 1, 0 млн куб.м)</t>
  </si>
  <si>
    <t>МП МО"Котлас" "ОК и ТС" котельная  №5 ул. Гастело, 19</t>
  </si>
  <si>
    <t>МП МО"Котлас" "ОК и ТС" котельная  №7 ул. Менжинского, 7</t>
  </si>
  <si>
    <t>МП МО"Котлас" "ОК и ТС" котельная  №11 ул. Конституции , 16, в</t>
  </si>
  <si>
    <t>МП МО"Котлас" "ОК и ТС" котельная  №12 ул. Мартемьяновская</t>
  </si>
  <si>
    <t>МП МО"Котлас" "ОК и ТС" котельная №16ФОС, ул.Коституции, 25</t>
  </si>
  <si>
    <t>03-4-11.029</t>
  </si>
  <si>
    <t>03-4-08.075</t>
  </si>
  <si>
    <t>ОАО "РЖД" Северная дирекция по ремонту ТПС (лучистое)</t>
  </si>
  <si>
    <t>03-4-13.341</t>
  </si>
  <si>
    <t>Сольвычегодские ДПМ ГРУ котельная</t>
  </si>
  <si>
    <t>03-4-11.458(333)</t>
  </si>
  <si>
    <t>Сольвычегодские ДПМ ГРП (цех СР КР)</t>
  </si>
  <si>
    <t>03-4-08.303</t>
  </si>
  <si>
    <t>03-4-08.008</t>
  </si>
  <si>
    <t>ГУ" Северо-двинское ГБУ ВП иС"</t>
  </si>
  <si>
    <t>03-4-12.457</t>
  </si>
  <si>
    <t>Ф. "Котласский порт" ОАО СРП Н. Ветка</t>
  </si>
  <si>
    <t>ОАО "Лимендский ССРЗ" ГРП,завода ул.Советская, 10</t>
  </si>
  <si>
    <t>03-4-08.026</t>
  </si>
  <si>
    <t>03-4-11.436</t>
  </si>
  <si>
    <t>ООО "СТВ" кафе" Легенда"ул.Урицкого, 10</t>
  </si>
  <si>
    <t>03-4-08.059</t>
  </si>
  <si>
    <t>ООО "СТВ"адм. здание Промышленный тупик, 5</t>
  </si>
  <si>
    <t>ООО "СТВ "ТЦ "Адмирал"</t>
  </si>
  <si>
    <t>03-4-11.059(333)</t>
  </si>
  <si>
    <t>ООО "СТВ" Колбасный цех, ул.Смольникова, 4</t>
  </si>
  <si>
    <t>ООО "СТВ" пр. Мира, 19А, ТЦ Семеновский</t>
  </si>
  <si>
    <t>Шенин А. Л.</t>
  </si>
  <si>
    <t>03-4-08.067</t>
  </si>
  <si>
    <t xml:space="preserve">"5 Звезд" на Смольникова </t>
  </si>
  <si>
    <t>03-4-11.500</t>
  </si>
  <si>
    <t>ОНО Котласская СОС котельные , АВМ, зерноток</t>
  </si>
  <si>
    <t>03-4-08.076</t>
  </si>
  <si>
    <t>Быковский А. В. Промышленный тупик, 3</t>
  </si>
  <si>
    <t>03-4-12.509(333)</t>
  </si>
  <si>
    <t>Елькин Николай Борисович</t>
  </si>
  <si>
    <t>03-4-08.099</t>
  </si>
  <si>
    <t>НПС Приводино</t>
  </si>
  <si>
    <t>03-4-11.102</t>
  </si>
  <si>
    <t>Служба благоустройства (котельная)</t>
  </si>
  <si>
    <t>03-4-12.104(333)</t>
  </si>
  <si>
    <t>03-4-08.111</t>
  </si>
  <si>
    <t>Лавандерия</t>
  </si>
  <si>
    <t>03-4-08.312</t>
  </si>
  <si>
    <t>ООО "Рубикон" (УПП ВОС)</t>
  </si>
  <si>
    <t>03-4-11.349 / 03-4-12.349(333)</t>
  </si>
  <si>
    <t>Шоломицкий Г.Ф. Ленина, 176</t>
  </si>
  <si>
    <t>03-4-11.477</t>
  </si>
  <si>
    <t>Архоблэнерго (котельная Куимиха)</t>
  </si>
  <si>
    <t>03-4-11.400</t>
  </si>
  <si>
    <t>Архоблэнерго (котельная Курцево)</t>
  </si>
  <si>
    <t>03-4-11.493</t>
  </si>
  <si>
    <t>03-4-11.337</t>
  </si>
  <si>
    <t>03-4-11.419(333)</t>
  </si>
  <si>
    <t>Чеботарёва О. Н. (Синтез) п.Вычегодский, ул.Энгельса, 58А</t>
  </si>
  <si>
    <t>03-4-11.466(333)</t>
  </si>
  <si>
    <t>ООО "Менар" котельная КБИ (Норвес)</t>
  </si>
  <si>
    <t>03-4-11.475(333)</t>
  </si>
  <si>
    <t>Лесной филиал ОАО "Группа Илим"</t>
  </si>
  <si>
    <t>03-4-10.474(333)</t>
  </si>
  <si>
    <t>Котласская Межрайбаза</t>
  </si>
  <si>
    <t>03-4-11.450(333)</t>
  </si>
  <si>
    <t>МАУ "СЗБП" служба заказ.и благоустр котельная КОС</t>
  </si>
  <si>
    <t>03-4-11.464</t>
  </si>
  <si>
    <t>МУП "ЖКХ Приводинское" котельная РОП</t>
  </si>
  <si>
    <t>03-4-14.659</t>
  </si>
  <si>
    <t>ООО "Котлас хлеб" Коряжма</t>
  </si>
  <si>
    <t>03-4-12.546(333)</t>
  </si>
  <si>
    <t>Рукаванов О.А. 28-й Невельской дивизии, д.2б котельная</t>
  </si>
  <si>
    <t>03-4-12.520(333)</t>
  </si>
  <si>
    <t>КотласЛесСтрой-Сервис, К.Маркса, 10</t>
  </si>
  <si>
    <t>03-4-11.479(333)</t>
  </si>
  <si>
    <t>Торговый квартал</t>
  </si>
  <si>
    <t>03-4-13.599(333)</t>
  </si>
  <si>
    <t>Вагон-сервис</t>
  </si>
  <si>
    <t>03-4-13.609</t>
  </si>
  <si>
    <t>ИП Кубенская И.С.</t>
  </si>
  <si>
    <t>03-4-13.611(333)</t>
  </si>
  <si>
    <t>ООО "Твой Дом"</t>
  </si>
  <si>
    <t>03-4-13.622(333)</t>
  </si>
  <si>
    <t>Батаргин А.А. Автомастерские и СТО</t>
  </si>
  <si>
    <t>03-4-12.566(333)</t>
  </si>
  <si>
    <t>ИП Безгодов С.А.</t>
  </si>
  <si>
    <t>03.4.14.664(333)</t>
  </si>
  <si>
    <t>КоряжмаСтрой</t>
  </si>
  <si>
    <t>03-4-13.648(333)</t>
  </si>
  <si>
    <t xml:space="preserve">ОАО "Котласский Завод" котельная КПД </t>
  </si>
  <si>
    <t>03-4-13.649(333)</t>
  </si>
  <si>
    <t>Аэронавигация</t>
  </si>
  <si>
    <t>03-4-13.613(333)</t>
  </si>
  <si>
    <t>ООО "Реал-Маркет"</t>
  </si>
  <si>
    <t>03-4-14.675(333)</t>
  </si>
  <si>
    <t>6 группа (от 0,01 до 0,1 млн.куб.м)</t>
  </si>
  <si>
    <t>МП "Горводоканал" Котельная №1 КОС</t>
  </si>
  <si>
    <t>МП "Горводоканал" Котельная №2 КОС</t>
  </si>
  <si>
    <t>МП "Горводоканал" Котельная №3 КОС</t>
  </si>
  <si>
    <t>03-4-11.465</t>
  </si>
  <si>
    <t xml:space="preserve">Валяева Е. Ю.            </t>
  </si>
  <si>
    <t>03-4-12.514</t>
  </si>
  <si>
    <t>Служба благоустройства (вечный огонь)</t>
  </si>
  <si>
    <t>Зубов А.Ф."Калинка" ул.Невского, 25 а</t>
  </si>
  <si>
    <t>03-4-08.034</t>
  </si>
  <si>
    <t>Завадский А.Н. 7-го съезда Советов, котельная</t>
  </si>
  <si>
    <t>МП  Котласский рынок</t>
  </si>
  <si>
    <t>03-4-08.035</t>
  </si>
  <si>
    <t>03-4-08.043</t>
  </si>
  <si>
    <t>ФГУ "Архангельский ЦСМ"</t>
  </si>
  <si>
    <t>03-4-12.512</t>
  </si>
  <si>
    <t>Чернакова Л. Ю. (Магазин Престиж)</t>
  </si>
  <si>
    <t>03-4-08.047</t>
  </si>
  <si>
    <t>ООО "ГАЛА" (Петрова)</t>
  </si>
  <si>
    <t>03-4-08.048</t>
  </si>
  <si>
    <t>Долгополов Александр Викторович Дзержинского,3</t>
  </si>
  <si>
    <t>03-4-08.049</t>
  </si>
  <si>
    <t>Долгополов Александр Викторович 28 Невельской дивизии, 6А</t>
  </si>
  <si>
    <t>03-4-11.049(333)</t>
  </si>
  <si>
    <t>03-4-08.050</t>
  </si>
  <si>
    <t>03-4-08.056</t>
  </si>
  <si>
    <t>Власов А.Р. "Блик"</t>
  </si>
  <si>
    <t>03-4-12.565(333)</t>
  </si>
  <si>
    <t>Гартфельд А. К.</t>
  </si>
  <si>
    <t>03-4-08.058</t>
  </si>
  <si>
    <t>ООО "СТВ" столовая №9  ул.Ленина 180</t>
  </si>
  <si>
    <t>ООО "СТВ" Воровского, 8</t>
  </si>
  <si>
    <t>ООО "СТВ" Кафе 2 учета</t>
  </si>
  <si>
    <t>ООО "СТВ" 70 лет октября,9а</t>
  </si>
  <si>
    <t>ООО "СТВ" Ленина, 165, корп. 8</t>
  </si>
  <si>
    <t>03-4-08.061</t>
  </si>
  <si>
    <t>ООО "Фармакон" адм. здание ул.Володарского</t>
  </si>
  <si>
    <t>03-4-08.070</t>
  </si>
  <si>
    <t>Доровицын И. А.</t>
  </si>
  <si>
    <t>03-4-08.071</t>
  </si>
  <si>
    <t>ОНО Котласская СОС контора</t>
  </si>
  <si>
    <t>Башлачев А.В. (Ателье "Камея")</t>
  </si>
  <si>
    <t>03-4-11.085</t>
  </si>
  <si>
    <t>Фролов В.П.</t>
  </si>
  <si>
    <t>03-4-08.093</t>
  </si>
  <si>
    <t>03-4-08.094</t>
  </si>
  <si>
    <t>Сметанин Ю.Н.</t>
  </si>
  <si>
    <t>03-4-08.095</t>
  </si>
  <si>
    <t>Заборский Н.И.</t>
  </si>
  <si>
    <t>03-4-08.096(333)</t>
  </si>
  <si>
    <t xml:space="preserve">Заборская Е.Г. </t>
  </si>
  <si>
    <t>03-4-10.452(333)</t>
  </si>
  <si>
    <t>Шильцев В. А.</t>
  </si>
  <si>
    <t>03-4-11.478</t>
  </si>
  <si>
    <t>Батаргин А.А. Ленина, 65А</t>
  </si>
  <si>
    <t>ООО "ЭлФон"</t>
  </si>
  <si>
    <t>03-4-13.610</t>
  </si>
  <si>
    <t>03-4-08.109</t>
  </si>
  <si>
    <t>Палкин А. В. магазин "Союз"</t>
  </si>
  <si>
    <t>Палкин А. В. Промышленный тупик, 10</t>
  </si>
  <si>
    <t>03-4-12.110(333)</t>
  </si>
  <si>
    <t xml:space="preserve">РОСТО Котласский спортивно-тех.клуб </t>
  </si>
  <si>
    <t>03-4-08.113</t>
  </si>
  <si>
    <t>Лубнин Ал-др Николаевич</t>
  </si>
  <si>
    <t>03-4-08.115</t>
  </si>
  <si>
    <t>Вартецкий Р.В.</t>
  </si>
  <si>
    <t>03-4-11.412</t>
  </si>
  <si>
    <t>03-4-08.302</t>
  </si>
  <si>
    <t>03-4-08.304</t>
  </si>
  <si>
    <t>Трифанова Марина Юрьевна пекарня, Лим. Шоссе</t>
  </si>
  <si>
    <t>03-4-10.306(333)</t>
  </si>
  <si>
    <t>Коломинов Николай Валерьянович</t>
  </si>
  <si>
    <t>03-4-08.307</t>
  </si>
  <si>
    <t>Шашков Н.А.</t>
  </si>
  <si>
    <t>03-4-08.311</t>
  </si>
  <si>
    <t>Шашков Н.А. Автомастерская</t>
  </si>
  <si>
    <t>03-4-08.313</t>
  </si>
  <si>
    <t>Зверева Наталья Евгеньевна "МарковПиво" ООО</t>
  </si>
  <si>
    <t>03-4-08.617</t>
  </si>
  <si>
    <t xml:space="preserve">Гараджаева Рейхан Ахмед кзы </t>
  </si>
  <si>
    <t>03-4-08.319</t>
  </si>
  <si>
    <t>Ярыгин А.Н.</t>
  </si>
  <si>
    <t>03-4-08.320</t>
  </si>
  <si>
    <t>МО "Приводинское"    (Администрация п. Приводино)</t>
  </si>
  <si>
    <t>03-4-12.321Б</t>
  </si>
  <si>
    <t>Лопатин И.В.</t>
  </si>
  <si>
    <t>03-4-11.440</t>
  </si>
  <si>
    <t>Шоломицкий Д.Г. Володарского, 21</t>
  </si>
  <si>
    <t>03-4-08.324</t>
  </si>
  <si>
    <t>03-4-08.325</t>
  </si>
  <si>
    <t>03-4-08.329</t>
  </si>
  <si>
    <t xml:space="preserve">"Орион" </t>
  </si>
  <si>
    <t>03-4-12.513</t>
  </si>
  <si>
    <t>Протасов В.А. 7- го съезда советов, 150, кор. 1 (мойка)</t>
  </si>
  <si>
    <t>03-4-08.338</t>
  </si>
  <si>
    <t>Протасов В.А. Кузнецова, 21 (баня)</t>
  </si>
  <si>
    <t>03-4-11.338(333)</t>
  </si>
  <si>
    <t>Выгодников Н.Б.</t>
  </si>
  <si>
    <t>03-4-13.632</t>
  </si>
  <si>
    <t>03-4-08.340</t>
  </si>
  <si>
    <t>Зубов А.Ф.   Конституции - гостиница</t>
  </si>
  <si>
    <t>03-4-08.347</t>
  </si>
  <si>
    <t>Зубов А.Ф.  Ленина, 76Б, ТЦ "Пассаж"</t>
  </si>
  <si>
    <t>03-4-11.347(333)</t>
  </si>
  <si>
    <t>ОАО "Жилфонд"</t>
  </si>
  <si>
    <t>03-4-11.351(333)</t>
  </si>
  <si>
    <t>Шашкова Татьяна Александровна</t>
  </si>
  <si>
    <t>03-4-08.354 / 03-4-11.354(333)</t>
  </si>
  <si>
    <t xml:space="preserve">Кошелев П.И. (Мещенко Н. А.)   </t>
  </si>
  <si>
    <t>03-4-11.485</t>
  </si>
  <si>
    <t>Ошурков Г.А.</t>
  </si>
  <si>
    <t>03-4-12.532</t>
  </si>
  <si>
    <t>Дуничева Э.В.</t>
  </si>
  <si>
    <t>03-4-12.530(333)</t>
  </si>
  <si>
    <t>Залозная Н.Г. (ООО "Мираж")</t>
  </si>
  <si>
    <t>03-4-11.362(333)</t>
  </si>
  <si>
    <t>МП Спецсервис Чиркова, 11</t>
  </si>
  <si>
    <t>03-4-12.517(333)</t>
  </si>
  <si>
    <t>МП Спецсервис Багратиона, 60</t>
  </si>
  <si>
    <t>03-4-12.517</t>
  </si>
  <si>
    <t>ООО "Фрегат Авто" Салон Дженсер</t>
  </si>
  <si>
    <t>03-4-10.432(333)</t>
  </si>
  <si>
    <t>ООО "Фрегат Моторс" Ленина, 173</t>
  </si>
  <si>
    <t>Сольвычегодское ТПО г.котлас  м-н Рейс ул.к.маркса, 27</t>
  </si>
  <si>
    <t>03-4-08.389</t>
  </si>
  <si>
    <t>Сольвычегодское ТПО г.котлас  столовая №2  ул.ленина, 67</t>
  </si>
  <si>
    <t>Сольвычегодское ТПО п.вычегодский, ул.фурманова.12</t>
  </si>
  <si>
    <t>Сольвычегодское ТПО п.вычегодский ул. энгельса,7, кафе "Турист"</t>
  </si>
  <si>
    <t>Сольвычегодское ТПО п.вычегодский ул. Ульянова, 10, кафе "Экспрес""</t>
  </si>
  <si>
    <t>Сольвычегодское ТПО котельная, пер. Кооперативный, 11</t>
  </si>
  <si>
    <t xml:space="preserve">Спецмонтаж </t>
  </si>
  <si>
    <t>03-4-12.521</t>
  </si>
  <si>
    <t>03-4-08.391(333)</t>
  </si>
  <si>
    <t>ИП Кокорин А.Л.</t>
  </si>
  <si>
    <t>03-4-11.398(333)</t>
  </si>
  <si>
    <t>Зильберг  Олег  Михайлович (боулинг)</t>
  </si>
  <si>
    <t>03-4-11.469(333)</t>
  </si>
  <si>
    <t>03-4-08.406</t>
  </si>
  <si>
    <t>03-4-08.407</t>
  </si>
  <si>
    <t>03-4-11.413(333)</t>
  </si>
  <si>
    <t>Гумашвили  С.С. г. Котлас, Невского, 33</t>
  </si>
  <si>
    <t>03-4-08.090</t>
  </si>
  <si>
    <t>Гумашвили  С.С. п.Вычегодский, ул.Ульянова, д.53(цех)</t>
  </si>
  <si>
    <t>03-4-08.090 / 03-4-11.090(333)</t>
  </si>
  <si>
    <t>ООО "Беркут" п.Приводино, ул.Лесная.7/1</t>
  </si>
  <si>
    <t>03-4-11.411(333)</t>
  </si>
  <si>
    <t>ООО "Беркут" п.Приводино, ул.Мира, д.11</t>
  </si>
  <si>
    <t>ООО "МИГ", г.Котлас, ул.Набережная, 17</t>
  </si>
  <si>
    <t>03-4-11.422(333)</t>
  </si>
  <si>
    <t>ООО "Двина-Сервис"</t>
  </si>
  <si>
    <t>03-4-11.424(333)</t>
  </si>
  <si>
    <t>ООО "КТП"</t>
  </si>
  <si>
    <t>03-4-11.425(333)</t>
  </si>
  <si>
    <t>ООО "Мостсервис Транс"</t>
  </si>
  <si>
    <t>03-4-11.427(333)</t>
  </si>
  <si>
    <t>03-4-11.421(333)</t>
  </si>
  <si>
    <t xml:space="preserve">Захаров А.Ю. </t>
  </si>
  <si>
    <t>03-4-08.345</t>
  </si>
  <si>
    <r>
      <t xml:space="preserve">Билоконь Владимир Николаевич.   </t>
    </r>
    <r>
      <rPr>
        <i/>
        <sz val="12"/>
        <rFont val="Times New Roman"/>
        <family val="1"/>
        <charset val="204"/>
      </rPr>
      <t>ул.Чиркова.10</t>
    </r>
  </si>
  <si>
    <t>03-4-11.428(333)</t>
  </si>
  <si>
    <t>Компания ИНТРО</t>
  </si>
  <si>
    <t>03-4-10.453(333)</t>
  </si>
  <si>
    <t>Дракунов О.Л. "Наше пиво" ООО</t>
  </si>
  <si>
    <t>03-4-10.454(333)</t>
  </si>
  <si>
    <t>Феникс</t>
  </si>
  <si>
    <t>03-4-12.526(333)</t>
  </si>
  <si>
    <t>УК Дом Сервис</t>
  </si>
  <si>
    <t>03-4-10.459(333)</t>
  </si>
  <si>
    <t>ООО Торг Сити"</t>
  </si>
  <si>
    <t>03-4-10.460(333)</t>
  </si>
  <si>
    <t>Царенко Г.В.</t>
  </si>
  <si>
    <t>03-4-10.463(333)</t>
  </si>
  <si>
    <t xml:space="preserve">Шипицынская ЦРБ    </t>
  </si>
  <si>
    <t>03-4-12.490Б</t>
  </si>
  <si>
    <t>Балакшин Сергей Николаевич.</t>
  </si>
  <si>
    <t>03-4-11.420(333)</t>
  </si>
  <si>
    <t>Шоломицкий Г.Ф. Котлас-хлеб п. Приводино</t>
  </si>
  <si>
    <t>ВЕДЕС  Болт. шоссе, 8  гаражи</t>
  </si>
  <si>
    <t>03-4-12.579(333)</t>
  </si>
  <si>
    <t>ООО "Менар"   Болт. шоссе, 8  гаражи</t>
  </si>
  <si>
    <t>ООО "Менар"   Крупской, 5</t>
  </si>
  <si>
    <t>Махин Е.Н. Промышленный тупик, 1А</t>
  </si>
  <si>
    <t>03-4-11.473(333)</t>
  </si>
  <si>
    <t>Махин Е.Н. Ленина, 165</t>
  </si>
  <si>
    <t>03-4-11.482(333)</t>
  </si>
  <si>
    <t>03-4-11.486(333)</t>
  </si>
  <si>
    <t>ООО "Союзалкоголь", ул. Маяковского-Ушинского</t>
  </si>
  <si>
    <t>03-4-11.492(333)</t>
  </si>
  <si>
    <t>03-4-11.491(333)</t>
  </si>
  <si>
    <t>Попов А.Н.,  Маяковского,47,49</t>
  </si>
  <si>
    <t>03-4-11.495(333)</t>
  </si>
  <si>
    <t>ООО "Галион",  Чиркова, 10</t>
  </si>
  <si>
    <t>03-4-11.496(333)</t>
  </si>
  <si>
    <t>ОАО КБ "Севергазбанк",  Невского, 18А</t>
  </si>
  <si>
    <t>03-4-11.498(333)</t>
  </si>
  <si>
    <t>Карева Е.П. Ленина, 165</t>
  </si>
  <si>
    <t>03-4-12.510(333)</t>
  </si>
  <si>
    <t>Старцева/Ельцова/Посохов/Вязовикова/Суханова  ул. 28 Нев. дивизии</t>
  </si>
  <si>
    <t>03-4-12.533 /534/535/536/537</t>
  </si>
  <si>
    <t>ООО "Газпромстройинвест"</t>
  </si>
  <si>
    <t>03-4-12.542(333)</t>
  </si>
  <si>
    <t>Жилин А.Н.</t>
  </si>
  <si>
    <t>03-4-12.567(333)</t>
  </si>
  <si>
    <t>Балакишиев Рамиз Иса Оглы.</t>
  </si>
  <si>
    <t>03-4-08.356 / 03-4-12.356(333)</t>
  </si>
  <si>
    <t>Чишко А. Е.</t>
  </si>
  <si>
    <t>03-4-12.585(333)</t>
  </si>
  <si>
    <t>Новосел</t>
  </si>
  <si>
    <t>03-4-12.569(333)</t>
  </si>
  <si>
    <t>Приводинское ЛПУ МГ Приводино, Строителей, 17</t>
  </si>
  <si>
    <t>03-4-12.561(333)</t>
  </si>
  <si>
    <t>Русаков В.Н.</t>
  </si>
  <si>
    <t>03-4-12.595(333)</t>
  </si>
  <si>
    <t xml:space="preserve">Чернакова Л. Ю.                </t>
  </si>
  <si>
    <t>03-4-12.592(333)</t>
  </si>
  <si>
    <t>Тришин С. А. Коряжма, Баранка</t>
  </si>
  <si>
    <t>03-4-13.603(333)</t>
  </si>
  <si>
    <t xml:space="preserve">ООО "Мастер"                                   </t>
  </si>
  <si>
    <t>03-4-12.593(333)</t>
  </si>
  <si>
    <t>Середкин А.И.</t>
  </si>
  <si>
    <t>03-4-13.608(333)</t>
  </si>
  <si>
    <t>Головизнин С. Г. 7 съезда Советов,152</t>
  </si>
  <si>
    <t>Редакция газеты Успешная</t>
  </si>
  <si>
    <t>03-4-12.578(333)</t>
  </si>
  <si>
    <t>ИП Бессонов Сергей Валерьевич</t>
  </si>
  <si>
    <t>03-4-13.624(333)</t>
  </si>
  <si>
    <t>Осминина Светлана Игоревна</t>
  </si>
  <si>
    <t>03-4-13.630(333)</t>
  </si>
  <si>
    <t>ИП Вшивцев О.Л.</t>
  </si>
  <si>
    <t>03-4-13.633(333)</t>
  </si>
  <si>
    <t>ООО Строитель Севера</t>
  </si>
  <si>
    <t>03-4-13.638(333)</t>
  </si>
  <si>
    <t>ООО Бриг</t>
  </si>
  <si>
    <t>03-4-13.639(333)</t>
  </si>
  <si>
    <t>МРО церковь ЕХБ г. Котлас</t>
  </si>
  <si>
    <t>03-4-13.646(333)</t>
  </si>
  <si>
    <t xml:space="preserve">Вектор                                            </t>
  </si>
  <si>
    <t>03-4-13.698(333)</t>
  </si>
  <si>
    <t>Лобанова Н. И. Коряжма</t>
  </si>
  <si>
    <t>03-4-11.502(333)</t>
  </si>
  <si>
    <t>Северный Евродом Володарского, 131</t>
  </si>
  <si>
    <t>03-4-11.505(333)</t>
  </si>
  <si>
    <t>Чекалин В.С.</t>
  </si>
  <si>
    <t>03-4-11.396(333)</t>
  </si>
  <si>
    <t>Корытова О. Н.</t>
  </si>
  <si>
    <t>03-4-13.647(333)</t>
  </si>
  <si>
    <t>Шорохов А.О.</t>
  </si>
  <si>
    <t>03-4-13.650(333)</t>
  </si>
  <si>
    <t>Головин С.В.</t>
  </si>
  <si>
    <t>03-4-14.657(333)</t>
  </si>
  <si>
    <t>Котласский ССП</t>
  </si>
  <si>
    <t>03-4-14.660(333)</t>
  </si>
  <si>
    <t>Даценко Д.С.</t>
  </si>
  <si>
    <t>03-4-14.654(333)</t>
  </si>
  <si>
    <t>Айвазян А.В.</t>
  </si>
  <si>
    <t>03-4-13.667(333)</t>
  </si>
  <si>
    <t>Котласский АБЗ</t>
  </si>
  <si>
    <t>03-4-14.666(333)</t>
  </si>
  <si>
    <t>Ревякин Н. М.</t>
  </si>
  <si>
    <t>03-4-14.653(333)</t>
  </si>
  <si>
    <t>Бугреев А.В. (КотласСтальСервис)</t>
  </si>
  <si>
    <t>03-4-13.651(333)</t>
  </si>
  <si>
    <t>Гвоздева Т.В.</t>
  </si>
  <si>
    <t>03-4-14.670(333)</t>
  </si>
  <si>
    <t>Ф-Рост</t>
  </si>
  <si>
    <t>03-4-14.668(333)</t>
  </si>
  <si>
    <t>Вязовиков В.В.</t>
  </si>
  <si>
    <t>03-4-14.673(333)</t>
  </si>
  <si>
    <t>Суханов С.А.</t>
  </si>
  <si>
    <t>03-4-14.694(333)</t>
  </si>
  <si>
    <t>Гвоздева Т.В. ООО Маркет</t>
  </si>
  <si>
    <t>03-4-12.689(333)</t>
  </si>
  <si>
    <t>ИП Елсаков С.Г.</t>
  </si>
  <si>
    <t>03-4-14.683(333)</t>
  </si>
  <si>
    <t>ИП Анашкин А.В.                                                         Котельная БПК</t>
  </si>
  <si>
    <t>03-4-14.705</t>
  </si>
  <si>
    <t>ООО Домострой                                                            Образцова, 6</t>
  </si>
  <si>
    <t>03-4-14.692(333)</t>
  </si>
  <si>
    <t>МП МО"Котлас" "ОК и ТС" котельная  Котласагропромснаб</t>
  </si>
  <si>
    <t>7 группа (до 0,01млн.куб.м)</t>
  </si>
  <si>
    <t>Пушкарева Н.Ю. Кузнецова, 18</t>
  </si>
  <si>
    <t>03-4-13.607</t>
  </si>
  <si>
    <t>ООО "Фармакон" 70 лет Октября, 22</t>
  </si>
  <si>
    <t>03-4-12.070(333)</t>
  </si>
  <si>
    <t>03-4-08.079</t>
  </si>
  <si>
    <t>ФГУЗ "Фед.ЦГиЭ по ЖД" Сольвычегодск</t>
  </si>
  <si>
    <t>03-4-08.089</t>
  </si>
  <si>
    <t>Щукин А.Е.</t>
  </si>
  <si>
    <t>03-4-11.410(333)</t>
  </si>
  <si>
    <t>Гумашвили С.С.  Вычегодский, Энгельса,17</t>
  </si>
  <si>
    <t>МУЗ "Стоматологическая поликлиника"</t>
  </si>
  <si>
    <t>03-4-12.091</t>
  </si>
  <si>
    <t>ИП Лаврентьев А.В. маг. "Есения"</t>
  </si>
  <si>
    <t>03-4-08.318</t>
  </si>
  <si>
    <t>03-4-12.316Б</t>
  </si>
  <si>
    <t>Приводинское ЛПУ МГ Приводино, Мира,7/1</t>
  </si>
  <si>
    <t>Доронина Т.В.</t>
  </si>
  <si>
    <t>03-4-12.580(333)</t>
  </si>
  <si>
    <t>Логинов А.С.</t>
  </si>
  <si>
    <t>03-4-08.346</t>
  </si>
  <si>
    <t>Беляева Л.И.</t>
  </si>
  <si>
    <t>03-4-11.414</t>
  </si>
  <si>
    <t>ООО "Браво" Труфанова Н.И.</t>
  </si>
  <si>
    <t>03-4-08.383</t>
  </si>
  <si>
    <t>Маркович Ф.Н.</t>
  </si>
  <si>
    <t>03-4-12.555(333)</t>
  </si>
  <si>
    <t>Олешков С.В.</t>
  </si>
  <si>
    <t>03-4-11.393(333)</t>
  </si>
  <si>
    <t>03-4-11.405(333)</t>
  </si>
  <si>
    <t>ООО "АПСП-4" Приводино, 12,27</t>
  </si>
  <si>
    <t>03-4-11.409(333)</t>
  </si>
  <si>
    <t>Перекопский А.А., пр-т Мира, 28</t>
  </si>
  <si>
    <t>03-4-11.430(333)</t>
  </si>
  <si>
    <t>Бахтина М.М. Луначарского, 4</t>
  </si>
  <si>
    <t>03-4-11.443(333)</t>
  </si>
  <si>
    <t>Мальцева Н.Н. Ульянова, 10</t>
  </si>
  <si>
    <t>03-4-11.444(333)</t>
  </si>
  <si>
    <t>Мокеев А.И.</t>
  </si>
  <si>
    <t>03-4-08.326</t>
  </si>
  <si>
    <t>Жужгин С.А., Октябрьская 45А</t>
  </si>
  <si>
    <t>03-4-10.449(333)</t>
  </si>
  <si>
    <t>СеверПартнер</t>
  </si>
  <si>
    <t>03-4-10.455</t>
  </si>
  <si>
    <t>Мокеева Т. В. ул. Володарского, 100</t>
  </si>
  <si>
    <t>03-4-11.472(333)</t>
  </si>
  <si>
    <t>Спорт клуб "Салют", пр. Мира, 45</t>
  </si>
  <si>
    <t>03-4-14.672Б(333)</t>
  </si>
  <si>
    <t>Рукаванов О.А. пр. Мира, д.40, корп.2  (отопление бытовых помещений)</t>
  </si>
  <si>
    <t>ООО "СеверСнаб" Октябрьская, 34А</t>
  </si>
  <si>
    <t>03-4-12.594(333)</t>
  </si>
  <si>
    <t>Сластихина Л.Б. "Этуаль"</t>
  </si>
  <si>
    <t>03-4-12.587(333)</t>
  </si>
  <si>
    <t xml:space="preserve">ООО "ТехСтрой"                                                </t>
  </si>
  <si>
    <t>03-4-13.619(333)</t>
  </si>
  <si>
    <t>Семаков  А. Л.</t>
  </si>
  <si>
    <t>03-4-13.602(333)</t>
  </si>
  <si>
    <t xml:space="preserve">ООО "ДСК"                                                </t>
  </si>
  <si>
    <t>03-4-13.626(333)</t>
  </si>
  <si>
    <t>Шевелев В.Н.</t>
  </si>
  <si>
    <t>03-4-14.663(333)</t>
  </si>
  <si>
    <t>Шарыпов А.Н.</t>
  </si>
  <si>
    <t>03-4-14.662(333)</t>
  </si>
  <si>
    <t xml:space="preserve">ООО "СеверБулгарСервис"                    </t>
  </si>
  <si>
    <t>03-4-12.507(333)</t>
  </si>
  <si>
    <t xml:space="preserve">ООО "СОЮЗ"                                                </t>
  </si>
  <si>
    <t>03-4-12.543</t>
  </si>
  <si>
    <t xml:space="preserve">Сметанина Е.Л.                 </t>
  </si>
  <si>
    <t>03-4-14.674(333)</t>
  </si>
  <si>
    <t xml:space="preserve">Молокова Т.С.               </t>
  </si>
  <si>
    <t>03-4-14.676(333)</t>
  </si>
  <si>
    <t xml:space="preserve">Коровинский И.А.              </t>
  </si>
  <si>
    <t>03-4-14.677(333)</t>
  </si>
  <si>
    <t xml:space="preserve">Горченко М.А.              </t>
  </si>
  <si>
    <t>03-4-14.679(333)</t>
  </si>
  <si>
    <t xml:space="preserve">Корякова Н.В.     </t>
  </si>
  <si>
    <t>03-4-14.680(333)</t>
  </si>
  <si>
    <t>ИП Мутьева И.П.</t>
  </si>
  <si>
    <t>03-4-13.688(333)</t>
  </si>
  <si>
    <t>Универсал</t>
  </si>
  <si>
    <t>03-4-12.588(333)</t>
  </si>
  <si>
    <t>ООО МастерСтрой-Инвест</t>
  </si>
  <si>
    <t>03-4-13.642(333)</t>
  </si>
  <si>
    <t xml:space="preserve">Азаров Г.А.    </t>
  </si>
  <si>
    <t>03-4-14.681(333)</t>
  </si>
  <si>
    <t xml:space="preserve">                                                 промышленность</t>
  </si>
  <si>
    <t>8 группа                                                                                  население</t>
  </si>
  <si>
    <t>ИТОГО</t>
  </si>
  <si>
    <t>Котласские электросети ГРС Котлас</t>
  </si>
  <si>
    <t>Нефтеналивной терминал ГРС Приводино</t>
  </si>
  <si>
    <t>Октябрь</t>
  </si>
  <si>
    <t>Промышленные и коммунально-бытовые потребители</t>
  </si>
  <si>
    <t>Не детализируется</t>
  </si>
  <si>
    <t>Детализация в зависимости от объемной группы потребителей по каждой точке подключения к назораспредлеительным сетям (Наименование потребителей, точки подключения, объемы газа в соответствии с поступившими заявками и тарифы на услуги по транспортировке газа по точкам подключения см. в Приложении)</t>
  </si>
  <si>
    <t>Население</t>
  </si>
  <si>
    <t>557,66 (без учета НДС)</t>
  </si>
  <si>
    <t>Граница раздела сетей ГРО с присоединенными сетями каждого потребителя (Наименование потребителей, точки подключения, объемы газа в соответствии с поступившими заявками и тарифы на услуги по транспортировке газа по точкам подключения см. в Приложении)</t>
  </si>
  <si>
    <t>Ноябрь</t>
  </si>
  <si>
    <t>Декабрь</t>
  </si>
  <si>
    <t>НОМЕР ДОГОВОРА</t>
  </si>
  <si>
    <t>Наименование потребителей точки подключения, объемы газа в соответствии с поступившими заявками и тарифы на услуги по транспортировке газа по точкам подключения</t>
  </si>
  <si>
    <t>Наименование потребителей точки подключения, объемы газа в соответствии с поступившими заявками и тарифы на услуги по транспортировке газа по точкам подключения см в Приложении</t>
  </si>
  <si>
    <t>Дента-сервис, Калинина, 3</t>
  </si>
  <si>
    <t>03-4-14.707(333)</t>
  </si>
  <si>
    <t>Итаев А.А.</t>
  </si>
  <si>
    <t>03-4-14.708(333)</t>
  </si>
  <si>
    <t>Шоломицкий И.Г.</t>
  </si>
  <si>
    <t>03-4-14.710(333)</t>
  </si>
  <si>
    <t>Бушковский Н.В. Маяковского, 16а</t>
  </si>
  <si>
    <t>03-4-14.685(333)</t>
  </si>
  <si>
    <t>НОВАТЭК</t>
  </si>
  <si>
    <t>Волков А.В.</t>
  </si>
  <si>
    <t>03-4-14.706(333)</t>
  </si>
  <si>
    <t>МП "Горводоканал"    Администрация  ул.Некрасова,2</t>
  </si>
  <si>
    <t>Орбита Лес Сервис</t>
  </si>
  <si>
    <t>03-4-14.713(333)</t>
  </si>
  <si>
    <t>Гараджаева Рейхан Ахмед кзы пр. Мира, 40 1-н</t>
  </si>
  <si>
    <t>Гомзякова О.А. Мира 46А</t>
  </si>
  <si>
    <t>03-4-14.714(333)</t>
  </si>
  <si>
    <t>Приложение № 4а к приказу ФАС России от 07.04.2014 № 231/14</t>
  </si>
  <si>
    <t>Наименование газораспределительной сети</t>
  </si>
  <si>
    <t>Количество поступивших заявок на доступ к услугам по транспортировке газа по газораспределительной сети, шт.</t>
  </si>
  <si>
    <t>Количество отклоненных заявок на доступ к услугам по транспортировке газа по газораспределительной сети, шт.</t>
  </si>
  <si>
    <t>Количество заявок, находящихся на рассмотрении, на доступ к услугам по транспортировке газа по газораспределительной сети, шт.</t>
  </si>
  <si>
    <t>Количество удовлетворенных заявок на доступ к услугам по транспортировке газа  по газораспределительной сети, шт.</t>
  </si>
  <si>
    <t>1</t>
  </si>
  <si>
    <t>ГРС Котлас</t>
  </si>
  <si>
    <t>ГРС Вычегодская</t>
  </si>
  <si>
    <t>ГРС Коряжма</t>
  </si>
  <si>
    <t>ГРС Курцево</t>
  </si>
  <si>
    <t>ГРС Приводино</t>
  </si>
  <si>
    <t>Газораспределительная сеть г. Котлас</t>
  </si>
  <si>
    <t>Газораспределительная сеть пгт. Вычегодский</t>
  </si>
  <si>
    <t>Газораспределительная сеть г. Коряжма</t>
  </si>
  <si>
    <t>Газораспределительная сеть д. Курцево</t>
  </si>
  <si>
    <t>Газораспределительная сеть пгт. Приводино</t>
  </si>
  <si>
    <t>ИНФОРМАЦИЯ О РЕГИСТРАЦИИ И ХОДЕ РЕАЛИЗАЦИИ ЗАЯВОК НА ДОСТУП К УСЛУГАМ ПО ТРАНСПОРТИРОВКЕ ГАЗА ПО ГАЗОРАСПРЕДЕЛИТЕЛЬНЫМ СЕТЯМ ПО ДОЛГОСРОЧНЫМ ДОГОВОРАМ ОАО "КОТЛАСГАЗСЕРВИС" ЗА 2014 год</t>
  </si>
  <si>
    <t>Приложение № 6 к приказу ФАС России от 07.04.2014 № 231/14</t>
  </si>
  <si>
    <t>Существенные условия договора об оказании услуг по транспортировке газа по газораспределительной сети</t>
  </si>
  <si>
    <t>Сроки подачи заявок на оказание услуг по транспортировке газа по газораспределительной сети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</si>
  <si>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с целью получения доступа к услугам по транспортировке газа по газораспределительной сети</t>
  </si>
  <si>
    <t>ИНФОРМАЦИЯ ОБ УСЛОВИЯХ, НА КОТОРЫХ ОСУЩЕСТВЛЯЕТСЯ ОКАЗАНИЕ РЕГУЛИРУЕМЫХ УСЛУГ ПО ТРАНСПОРТИРОВКЕ ГАЗА ПО ГАЗОРАСПРЕДЕЛИТЕЛЬНЫМ СЕТЯМ ОАО "КОТЛАСГАЗСЕРВИС" ЗА 2014 год</t>
  </si>
  <si>
    <t>2</t>
  </si>
  <si>
    <t>3</t>
  </si>
  <si>
    <t>4</t>
  </si>
  <si>
    <t>5</t>
  </si>
  <si>
    <t>Существенные условия обозначены в Договоре возмездного оказания услуг по транспортировке газа № 03-3-14.012 от 01.10.13 между ГРО - ОАО "Котласгазсервис" и поставщиком газа - ООО "Газпром межрегионгаз Ухта"</t>
  </si>
  <si>
    <t>1. Поставщик предоставляет ГРО заявку на транспортировку газа (начиная с 2014 года) с распределением объёмов поставки газа в соответствии с Приложением № 1 к Договору не позднее чем за 60 дней до начала года оказания услуги.</t>
  </si>
  <si>
    <t>2. Распределение квартальных объёмов транспортируемого газа с разбивкой по месяцам производится Поставщиком и доводится до ГРО за 15 дней до начала квартала, в соот-ветствии с Приложением № 2 к Договору</t>
  </si>
  <si>
    <t>Перечень документов согласно п. 5 Положения об обеспечении доступа организаций к местным газораспределительным сетям, утвержденным постановлением Правительства РФ от 24.11.1998 № 1370.</t>
  </si>
  <si>
    <t>Приложение № 8 к приказу ФАС России от 07.04.2014 № 231/14</t>
  </si>
  <si>
    <t>Зона входа в газораспредели-тельную сеть</t>
  </si>
  <si>
    <t>Зона выхода из газораспредели-тельной сети</t>
  </si>
  <si>
    <t>Перечень технологических мероприятий, связанных с подключением (подсоединением) к газораспредели-тельной сети, и регламент их выполнения</t>
  </si>
  <si>
    <t>Порядок выполнения технологических мероприятий, связанных с подключением (подсоединением) к газораспредели-тельной сети, и регламент их выполнения</t>
  </si>
  <si>
    <t>Перечень технических мероприятий, связанных с подключением (подсоединением) к газораспредели-тельной сети, и регламент их выполнения</t>
  </si>
  <si>
    <t>Порядок выполнения технических мероприятий, связанных с подключением (подсоединением) к газораспредели-тельной сети, и регламент их выполнения</t>
  </si>
  <si>
    <t>Перечень иных мероприятий, связанных с подключением (подсоединением) к газораспредели-тельной сети, и регламент их выполнения</t>
  </si>
  <si>
    <t>Порядок выполнения иных мероприятий, связанных с подключением (подсоединением) к газораспредели-тельной сети, и регламент их выполнения</t>
  </si>
  <si>
    <t>ИНФОРМАЦИЯ О ПОРЯДКЕ ВЫПОЛНЕНИЯ ТЕХНОЛОГИЧЕСКИХ, ТЕХНИЧЕСКИХ И ДРУГИХ МЕРОПРИЯТИЙ, СВЯЗАННЫХ С ПОДКЛЮЧЕНИЕМ (ПОДСОЕДИНЕНИЕМ) К ГАЗОРАСПРЕДЕЛИТЕЛЬНЫМ СЕТЯМ ОАО "КОТЛАСГАЗСЕРВИС" ЗА 2014 год</t>
  </si>
  <si>
    <t xml:space="preserve">ООО "Газпром трансгаз Ухта" </t>
  </si>
  <si>
    <t>ООО "Газпром трансгаз Ухта"</t>
  </si>
  <si>
    <t>Сети газораспределния г. Котлас, пгт. Вычегодский, г. Коряжма, д. Курцево, пгт. Приводино</t>
  </si>
  <si>
    <t>Мероприятия по оптимизации существующего технологического режима траспортировки газа на период производства работ по присоединению вновь построенного газопровода. Перечень мероприятий определяется технологией выполнения работ (отключение участка газопровода с продувкой воздухом, врезка под давлением, строительство байпасной линии на период проведения работ по присоединению, пуск газа и т.п.)</t>
  </si>
  <si>
    <t>В соответствии с требованиями НТД</t>
  </si>
  <si>
    <t>Строительно-монтажные работы по врезке вновь построенного газопровода</t>
  </si>
  <si>
    <t>В соответствии со специальным планом организации работ согласно требованиям НТД</t>
  </si>
  <si>
    <t>Регулируются Гражданским кодексом РФ</t>
  </si>
  <si>
    <t>1. Заключение заказчиком договора о подключении (технологическом присоединении) объекта капитального строительства к сетям газораспределения.                                 2. Заключение заказчиком договора на поставку и траспортировку газа.    3. Заключение заказчиком договора на техническое обслуживание вновь построенных объектов газораспределения и газопотребления.                                     4. Оформление права собственности на вновь построенные объекты газораспределения и газопотребления.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</si>
</sst>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i/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"/>
      <family val="1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/>
    <xf numFmtId="0" fontId="3" fillId="0" borderId="0"/>
    <xf numFmtId="0" fontId="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24">
    <xf numFmtId="0" fontId="0" fillId="0" borderId="0" xfId="0"/>
    <xf numFmtId="0" fontId="5" fillId="0" borderId="0" xfId="0" applyFont="1" applyAlignment="1"/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4" fillId="0" borderId="0" xfId="3"/>
    <xf numFmtId="0" fontId="9" fillId="0" borderId="0" xfId="3" applyFont="1"/>
    <xf numFmtId="0" fontId="7" fillId="0" borderId="3" xfId="3" applyFont="1" applyBorder="1" applyAlignment="1">
      <alignment horizontal="center"/>
    </xf>
    <xf numFmtId="14" fontId="7" fillId="0" borderId="3" xfId="3" applyNumberFormat="1" applyFont="1" applyBorder="1" applyAlignment="1">
      <alignment horizontal="center"/>
    </xf>
    <xf numFmtId="1" fontId="7" fillId="3" borderId="1" xfId="3" applyNumberFormat="1" applyFont="1" applyFill="1" applyBorder="1" applyAlignment="1">
      <alignment horizontal="center"/>
    </xf>
    <xf numFmtId="0" fontId="5" fillId="2" borderId="0" xfId="3" applyFont="1" applyFill="1"/>
    <xf numFmtId="0" fontId="7" fillId="3" borderId="1" xfId="3" applyFont="1" applyFill="1" applyBorder="1" applyAlignment="1">
      <alignment horizontal="left"/>
    </xf>
    <xf numFmtId="0" fontId="7" fillId="4" borderId="3" xfId="3" applyFont="1" applyFill="1" applyBorder="1" applyAlignment="1">
      <alignment horizontal="center"/>
    </xf>
    <xf numFmtId="14" fontId="7" fillId="3" borderId="3" xfId="3" applyNumberFormat="1" applyFont="1" applyFill="1" applyBorder="1" applyAlignment="1">
      <alignment horizontal="center"/>
    </xf>
    <xf numFmtId="0" fontId="4" fillId="0" borderId="0" xfId="3" applyFont="1"/>
    <xf numFmtId="0" fontId="7" fillId="3" borderId="3" xfId="3" applyFont="1" applyFill="1" applyBorder="1" applyAlignment="1">
      <alignment horizontal="center"/>
    </xf>
    <xf numFmtId="0" fontId="7" fillId="4" borderId="1" xfId="3" applyFont="1" applyFill="1" applyBorder="1" applyAlignment="1">
      <alignment horizontal="left"/>
    </xf>
    <xf numFmtId="14" fontId="7" fillId="4" borderId="3" xfId="3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11" fillId="0" borderId="0" xfId="3" applyFont="1"/>
    <xf numFmtId="0" fontId="12" fillId="0" borderId="0" xfId="3" applyFont="1"/>
    <xf numFmtId="0" fontId="8" fillId="0" borderId="1" xfId="3" applyFont="1" applyFill="1" applyBorder="1" applyAlignment="1">
      <alignment horizontal="right"/>
    </xf>
    <xf numFmtId="1" fontId="7" fillId="0" borderId="4" xfId="3" applyNumberFormat="1" applyFont="1" applyFill="1" applyBorder="1" applyAlignment="1">
      <alignment horizontal="center"/>
    </xf>
    <xf numFmtId="0" fontId="6" fillId="0" borderId="0" xfId="0" applyFont="1"/>
    <xf numFmtId="0" fontId="15" fillId="0" borderId="0" xfId="0" applyFont="1" applyAlignment="1"/>
    <xf numFmtId="0" fontId="6" fillId="0" borderId="0" xfId="0" applyFont="1" applyAlignment="1">
      <alignment horizontal="center" vertical="justify"/>
    </xf>
    <xf numFmtId="0" fontId="6" fillId="0" borderId="5" xfId="0" applyFont="1" applyFill="1" applyBorder="1" applyAlignment="1">
      <alignment horizontal="center" vertical="justify"/>
    </xf>
    <xf numFmtId="0" fontId="0" fillId="0" borderId="0" xfId="0" applyAlignment="1">
      <alignment horizontal="center" vertical="justify"/>
    </xf>
    <xf numFmtId="0" fontId="6" fillId="0" borderId="5" xfId="0" applyFont="1" applyBorder="1" applyAlignment="1">
      <alignment horizontal="center" vertical="justify"/>
    </xf>
    <xf numFmtId="0" fontId="6" fillId="0" borderId="5" xfId="0" applyFont="1" applyFill="1" applyBorder="1" applyAlignment="1">
      <alignment horizontal="center" vertical="top" wrapText="1"/>
    </xf>
    <xf numFmtId="0" fontId="7" fillId="0" borderId="11" xfId="3" applyNumberFormat="1" applyFont="1" applyFill="1" applyBorder="1" applyAlignment="1">
      <alignment horizontal="center"/>
    </xf>
    <xf numFmtId="0" fontId="7" fillId="0" borderId="11" xfId="3" applyFont="1" applyFill="1" applyBorder="1" applyAlignment="1">
      <alignment horizontal="left"/>
    </xf>
    <xf numFmtId="0" fontId="7" fillId="0" borderId="14" xfId="3" applyFont="1" applyFill="1" applyBorder="1" applyAlignment="1">
      <alignment horizontal="center"/>
    </xf>
    <xf numFmtId="14" fontId="7" fillId="0" borderId="14" xfId="3" applyNumberFormat="1" applyFont="1" applyFill="1" applyBorder="1" applyAlignment="1">
      <alignment horizontal="center"/>
    </xf>
    <xf numFmtId="1" fontId="7" fillId="0" borderId="11" xfId="3" applyNumberFormat="1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left"/>
    </xf>
    <xf numFmtId="0" fontId="7" fillId="0" borderId="3" xfId="3" applyFont="1" applyFill="1" applyBorder="1" applyAlignment="1">
      <alignment horizontal="center"/>
    </xf>
    <xf numFmtId="1" fontId="7" fillId="0" borderId="1" xfId="3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>
      <alignment horizontal="center"/>
    </xf>
    <xf numFmtId="14" fontId="7" fillId="0" borderId="3" xfId="3" applyNumberFormat="1" applyFont="1" applyFill="1" applyBorder="1" applyAlignment="1">
      <alignment horizontal="center"/>
    </xf>
    <xf numFmtId="14" fontId="7" fillId="0" borderId="2" xfId="3" applyNumberFormat="1" applyFont="1" applyFill="1" applyBorder="1" applyAlignment="1">
      <alignment horizontal="center"/>
    </xf>
    <xf numFmtId="0" fontId="7" fillId="0" borderId="1" xfId="3" applyFont="1" applyFill="1" applyBorder="1" applyAlignment="1">
      <alignment horizontal="left" wrapText="1"/>
    </xf>
    <xf numFmtId="0" fontId="7" fillId="0" borderId="1" xfId="4" applyFont="1" applyFill="1" applyBorder="1" applyAlignment="1">
      <alignment horizontal="left"/>
    </xf>
    <xf numFmtId="0" fontId="7" fillId="0" borderId="1" xfId="3" applyNumberFormat="1" applyFont="1" applyFill="1" applyBorder="1" applyAlignment="1">
      <alignment horizontal="left"/>
    </xf>
    <xf numFmtId="0" fontId="7" fillId="0" borderId="1" xfId="4" applyFont="1" applyFill="1" applyBorder="1"/>
    <xf numFmtId="0" fontId="4" fillId="0" borderId="0" xfId="3" applyFill="1"/>
    <xf numFmtId="0" fontId="5" fillId="0" borderId="0" xfId="3" applyFont="1" applyFill="1"/>
    <xf numFmtId="0" fontId="8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left"/>
    </xf>
    <xf numFmtId="0" fontId="8" fillId="0" borderId="3" xfId="3" applyFont="1" applyFill="1" applyBorder="1" applyAlignment="1">
      <alignment horizontal="center"/>
    </xf>
    <xf numFmtId="1" fontId="8" fillId="0" borderId="1" xfId="3" applyNumberFormat="1" applyFont="1" applyFill="1" applyBorder="1" applyAlignment="1">
      <alignment horizontal="center"/>
    </xf>
    <xf numFmtId="0" fontId="8" fillId="0" borderId="4" xfId="3" applyFont="1" applyFill="1" applyBorder="1"/>
    <xf numFmtId="0" fontId="8" fillId="0" borderId="1" xfId="3" applyNumberFormat="1" applyFont="1" applyFill="1" applyBorder="1" applyAlignment="1">
      <alignment horizontal="center"/>
    </xf>
    <xf numFmtId="14" fontId="8" fillId="0" borderId="3" xfId="3" applyNumberFormat="1" applyFont="1" applyFill="1" applyBorder="1" applyAlignment="1">
      <alignment horizontal="center"/>
    </xf>
    <xf numFmtId="2" fontId="8" fillId="0" borderId="4" xfId="3" applyNumberFormat="1" applyFont="1" applyFill="1" applyBorder="1" applyAlignment="1">
      <alignment vertical="center" wrapText="1"/>
    </xf>
    <xf numFmtId="2" fontId="8" fillId="0" borderId="4" xfId="3" applyNumberFormat="1" applyFont="1" applyFill="1" applyBorder="1" applyAlignment="1">
      <alignment horizontal="center"/>
    </xf>
    <xf numFmtId="0" fontId="4" fillId="0" borderId="0" xfId="3" applyFont="1" applyFill="1"/>
    <xf numFmtId="2" fontId="8" fillId="0" borderId="0" xfId="3" applyNumberFormat="1" applyFont="1" applyFill="1" applyBorder="1" applyAlignment="1">
      <alignment vertical="center" wrapText="1"/>
    </xf>
    <xf numFmtId="2" fontId="7" fillId="0" borderId="4" xfId="3" applyNumberFormat="1" applyFont="1" applyFill="1" applyBorder="1" applyAlignment="1">
      <alignment horizontal="center"/>
    </xf>
    <xf numFmtId="0" fontId="7" fillId="0" borderId="4" xfId="3" applyFont="1" applyFill="1" applyBorder="1"/>
    <xf numFmtId="0" fontId="7" fillId="0" borderId="1" xfId="3" applyFont="1" applyFill="1" applyBorder="1"/>
    <xf numFmtId="1" fontId="4" fillId="0" borderId="0" xfId="3" applyNumberFormat="1" applyFont="1" applyFill="1"/>
    <xf numFmtId="0" fontId="6" fillId="0" borderId="0" xfId="3" applyFont="1" applyFill="1" applyAlignment="1">
      <alignment horizontal="right"/>
    </xf>
    <xf numFmtId="1" fontId="8" fillId="0" borderId="17" xfId="3" applyNumberFormat="1" applyFont="1" applyFill="1" applyBorder="1" applyAlignment="1">
      <alignment horizontal="center"/>
    </xf>
    <xf numFmtId="14" fontId="7" fillId="0" borderId="5" xfId="3" applyNumberFormat="1" applyFont="1" applyFill="1" applyBorder="1" applyAlignment="1">
      <alignment horizontal="center"/>
    </xf>
    <xf numFmtId="14" fontId="8" fillId="0" borderId="5" xfId="3" applyNumberFormat="1" applyFont="1" applyFill="1" applyBorder="1" applyAlignment="1">
      <alignment horizontal="center"/>
    </xf>
    <xf numFmtId="1" fontId="7" fillId="0" borderId="3" xfId="3" applyNumberFormat="1" applyFont="1" applyFill="1" applyBorder="1" applyAlignment="1">
      <alignment horizontal="center"/>
    </xf>
    <xf numFmtId="1" fontId="7" fillId="3" borderId="6" xfId="3" applyNumberFormat="1" applyFont="1" applyFill="1" applyBorder="1" applyAlignment="1">
      <alignment horizontal="center"/>
    </xf>
    <xf numFmtId="1" fontId="7" fillId="0" borderId="17" xfId="3" applyNumberFormat="1" applyFont="1" applyFill="1" applyBorder="1" applyAlignment="1">
      <alignment horizontal="center"/>
    </xf>
    <xf numFmtId="1" fontId="8" fillId="0" borderId="14" xfId="3" applyNumberFormat="1" applyFont="1" applyFill="1" applyBorder="1" applyAlignment="1">
      <alignment horizontal="center"/>
    </xf>
    <xf numFmtId="1" fontId="7" fillId="0" borderId="6" xfId="3" applyNumberFormat="1" applyFont="1" applyFill="1" applyBorder="1" applyAlignment="1">
      <alignment horizontal="center"/>
    </xf>
    <xf numFmtId="1" fontId="8" fillId="0" borderId="3" xfId="3" applyNumberFormat="1" applyFont="1" applyFill="1" applyBorder="1" applyAlignment="1">
      <alignment horizontal="center"/>
    </xf>
    <xf numFmtId="0" fontId="8" fillId="0" borderId="5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5" fillId="0" borderId="0" xfId="3" applyFont="1"/>
    <xf numFmtId="49" fontId="6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/>
    <xf numFmtId="0" fontId="7" fillId="0" borderId="5" xfId="3" applyFont="1" applyFill="1" applyBorder="1" applyAlignment="1">
      <alignment horizontal="left"/>
    </xf>
    <xf numFmtId="0" fontId="7" fillId="0" borderId="5" xfId="0" applyFont="1" applyBorder="1"/>
    <xf numFmtId="0" fontId="7" fillId="0" borderId="5" xfId="0" applyFont="1" applyBorder="1" applyAlignment="1">
      <alignment horizontal="left"/>
    </xf>
    <xf numFmtId="0" fontId="17" fillId="0" borderId="0" xfId="0" applyFont="1" applyAlignment="1">
      <alignment vertical="center" wrapText="1"/>
    </xf>
    <xf numFmtId="0" fontId="7" fillId="0" borderId="5" xfId="3" applyFont="1" applyFill="1" applyBorder="1" applyAlignment="1">
      <alignment horizontal="left" wrapText="1"/>
    </xf>
    <xf numFmtId="0" fontId="7" fillId="0" borderId="5" xfId="0" applyFont="1" applyBorder="1" applyAlignment="1">
      <alignment wrapText="1"/>
    </xf>
    <xf numFmtId="0" fontId="6" fillId="0" borderId="0" xfId="3" applyFont="1" applyFill="1" applyAlignment="1">
      <alignment horizontal="right"/>
    </xf>
    <xf numFmtId="0" fontId="16" fillId="0" borderId="6" xfId="3" applyFont="1" applyFill="1" applyBorder="1" applyAlignment="1">
      <alignment horizontal="center"/>
    </xf>
    <xf numFmtId="0" fontId="16" fillId="0" borderId="11" xfId="3" applyFont="1" applyFill="1" applyBorder="1" applyAlignment="1">
      <alignment horizontal="center"/>
    </xf>
    <xf numFmtId="0" fontId="18" fillId="0" borderId="7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/>
    </xf>
    <xf numFmtId="0" fontId="18" fillId="0" borderId="11" xfId="3" applyFont="1" applyFill="1" applyBorder="1" applyAlignment="1">
      <alignment horizontal="center"/>
    </xf>
    <xf numFmtId="1" fontId="18" fillId="0" borderId="8" xfId="3" applyNumberFormat="1" applyFont="1" applyFill="1" applyBorder="1" applyAlignment="1">
      <alignment horizontal="center" vertical="center" wrapText="1"/>
    </xf>
    <xf numFmtId="1" fontId="18" fillId="0" borderId="12" xfId="3" applyNumberFormat="1" applyFont="1" applyFill="1" applyBorder="1" applyAlignment="1">
      <alignment horizontal="center" vertical="center" wrapText="1"/>
    </xf>
    <xf numFmtId="49" fontId="18" fillId="0" borderId="19" xfId="3" applyNumberFormat="1" applyFont="1" applyFill="1" applyBorder="1" applyAlignment="1">
      <alignment horizontal="center" vertical="center" wrapText="1"/>
    </xf>
    <xf numFmtId="49" fontId="18" fillId="0" borderId="20" xfId="3" applyNumberFormat="1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horizontal="center" wrapText="1"/>
    </xf>
    <xf numFmtId="0" fontId="18" fillId="0" borderId="11" xfId="3" applyFont="1" applyFill="1" applyBorder="1" applyAlignment="1">
      <alignment horizontal="center" wrapText="1"/>
    </xf>
    <xf numFmtId="0" fontId="8" fillId="0" borderId="0" xfId="3" applyFont="1" applyFill="1" applyBorder="1" applyAlignment="1">
      <alignment horizontal="center" vertical="center" wrapText="1"/>
    </xf>
    <xf numFmtId="1" fontId="18" fillId="0" borderId="5" xfId="3" applyNumberFormat="1" applyFont="1" applyFill="1" applyBorder="1" applyAlignment="1">
      <alignment horizontal="center" vertical="center" wrapText="1"/>
    </xf>
    <xf numFmtId="17" fontId="6" fillId="0" borderId="9" xfId="0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</cellXfs>
  <cellStyles count="85">
    <cellStyle name="Обычный" xfId="0" builtinId="0"/>
    <cellStyle name="Обычный 10" xfId="5"/>
    <cellStyle name="Обычный 11" xfId="6"/>
    <cellStyle name="Обычный 12" xfId="7"/>
    <cellStyle name="Обычный 13" xfId="8"/>
    <cellStyle name="Обычный 14" xfId="9"/>
    <cellStyle name="Обычный 15" xfId="10"/>
    <cellStyle name="Обычный 16" xfId="11"/>
    <cellStyle name="Обычный 17" xfId="12"/>
    <cellStyle name="Обычный 18" xfId="13"/>
    <cellStyle name="Обычный 19" xfId="14"/>
    <cellStyle name="Обычный 2" xfId="1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3" xfId="20"/>
    <cellStyle name="Обычный 24" xfId="21"/>
    <cellStyle name="Обычный 25" xfId="22"/>
    <cellStyle name="Обычный 26" xfId="23"/>
    <cellStyle name="Обычный 27" xfId="24"/>
    <cellStyle name="Обычный 28" xfId="25"/>
    <cellStyle name="Обычный 29" xfId="26"/>
    <cellStyle name="Обычный 3" xfId="2"/>
    <cellStyle name="Обычный 3 2" xfId="27"/>
    <cellStyle name="Обычный 3 3" xfId="28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4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46" xfId="45"/>
    <cellStyle name="Обычный 47" xfId="46"/>
    <cellStyle name="Обычный 48" xfId="47"/>
    <cellStyle name="Обычный 49" xfId="48"/>
    <cellStyle name="Обычный 50" xfId="49"/>
    <cellStyle name="Обычный 51" xfId="50"/>
    <cellStyle name="Обычный 52" xfId="51"/>
    <cellStyle name="Обычный 53" xfId="52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68" xfId="66"/>
    <cellStyle name="Обычный 69" xfId="67"/>
    <cellStyle name="Обычный 7" xfId="68"/>
    <cellStyle name="Обычный 70" xfId="69"/>
    <cellStyle name="Обычный 71" xfId="70"/>
    <cellStyle name="Обычный 72" xfId="71"/>
    <cellStyle name="Обычный 73" xfId="72"/>
    <cellStyle name="Обычный 74" xfId="73"/>
    <cellStyle name="Обычный 75" xfId="74"/>
    <cellStyle name="Обычный 76" xfId="75"/>
    <cellStyle name="Обычный 77" xfId="76"/>
    <cellStyle name="Обычный 78" xfId="77"/>
    <cellStyle name="Обычный 79" xfId="78"/>
    <cellStyle name="Обычный 8" xfId="79"/>
    <cellStyle name="Обычный 80" xfId="80"/>
    <cellStyle name="Обычный 81" xfId="81"/>
    <cellStyle name="Обычный 82" xfId="82"/>
    <cellStyle name="Обычный 83" xfId="83"/>
    <cellStyle name="Обычный 9" xfId="84"/>
    <cellStyle name="Обычный_Месячные объемы 20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4;&#1044;&#1054;&#1056;\&#1055;&#1057;&#1057;&#1059;\2014\&#1086;&#1073;&#1098;&#1077;&#1084;&#1099;%202014%20(424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4;&#1044;&#1054;&#1056;\&#1054;&#1073;&#1098;&#1077;&#1084;&#1099;\&#1054;&#1073;&#1098;&#1077;&#1084;&#1099;%202012\&#1044;&#1072;&#1085;&#1085;&#1099;&#1077;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11-sql-02\Docs\&#1054;&#1044;&#1054;&#1056;\&#1054;&#1073;&#1098;&#1077;&#1084;&#1099;\&#1054;&#1073;&#1098;&#1077;&#1084;&#1099;%202011\&#1076;&#1072;&#1085;&#1085;&#1099;&#1077;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4;&#1044;&#1054;&#1056;\&#1054;&#1073;&#1098;&#1077;&#1084;&#1099;\&#1054;&#1073;&#1098;&#1077;&#1084;&#1099;%202013\&#1044;&#1072;&#1085;&#1085;&#1099;&#1077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  <sheetName val="ГРО-ГР1"/>
      <sheetName val="Данные"/>
      <sheetName val="ГР-ГРО1"/>
      <sheetName val="ручной"/>
      <sheetName val="проверка"/>
      <sheetName val="общая по группам"/>
      <sheetName val="Комигаз"/>
      <sheetName val="ПЭОиФО"/>
      <sheetName val="ГазпромГГ"/>
      <sheetName val="КотласГ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население"/>
      <sheetName val="Проверка (РН)"/>
      <sheetName val="Проверка (333)"/>
      <sheetName val="Проверка"/>
      <sheetName val="Данные"/>
      <sheetName val="ПГО"/>
      <sheetName val="КП1кв"/>
      <sheetName val="КП2кв"/>
      <sheetName val="КП3кв"/>
      <sheetName val="КП4кв"/>
      <sheetName val="ГП"/>
      <sheetName val="Для Ермолина"/>
      <sheetName val="проверка Ф-6"/>
    </sheetNames>
    <sheetDataSet>
      <sheetData sheetId="0">
        <row r="2">
          <cell r="A2" t="str">
            <v>Промышленность</v>
          </cell>
          <cell r="B2" t="str">
            <v>Республика Коми</v>
          </cell>
          <cell r="C2" t="str">
            <v>ООО "Комирегионгаз"</v>
          </cell>
          <cell r="F2" t="str">
            <v>1-я гр.(Свыше 500 млн.м3)</v>
          </cell>
          <cell r="G2" t="str">
            <v>Б5</v>
          </cell>
          <cell r="H2" t="str">
            <v>ЭЛЕКТРОЭНЕРГЕТИКА</v>
          </cell>
          <cell r="I2" t="str">
            <v>Айкино</v>
          </cell>
          <cell r="J2" t="str">
            <v>Предоплата</v>
          </cell>
          <cell r="K2" t="str">
            <v>да</v>
          </cell>
        </row>
        <row r="3">
          <cell r="A3" t="str">
            <v>население</v>
          </cell>
          <cell r="B3" t="str">
            <v>Геотехнология</v>
          </cell>
          <cell r="C3" t="str">
            <v>трест "Ухтамежрайгаз"</v>
          </cell>
          <cell r="F3" t="str">
            <v>2-я гр.(Свыше 100 млн.м3)</v>
          </cell>
          <cell r="G3" t="str">
            <v>Д5</v>
          </cell>
          <cell r="H3" t="str">
            <v>НЕФТЯНАЯ ПРОМЫШЛЕННОСТЬ</v>
          </cell>
          <cell r="I3" t="str">
            <v>Архангельск</v>
          </cell>
          <cell r="J3" t="str">
            <v>80% до посл.числа предш.</v>
          </cell>
          <cell r="K3" t="str">
            <v>нет</v>
          </cell>
        </row>
        <row r="4">
          <cell r="B4" t="str">
            <v>Архангельская область</v>
          </cell>
          <cell r="C4" t="str">
            <v>трест "Ухтамежрайгаз"-Вуктыл</v>
          </cell>
          <cell r="F4" t="str">
            <v>3-я гр.(От 10 до 100 млн.м3 вкл.)</v>
          </cell>
          <cell r="G4" t="str">
            <v>Н</v>
          </cell>
          <cell r="H4" t="str">
            <v>МАШИНОСТРОЕНИЕ</v>
          </cell>
          <cell r="I4" t="str">
            <v>Боровой</v>
          </cell>
          <cell r="J4" t="str">
            <v>По постановлению</v>
          </cell>
        </row>
        <row r="5">
          <cell r="C5" t="str">
            <v>трест "Сыктывкармежрайгаз"</v>
          </cell>
          <cell r="F5" t="str">
            <v>4-я гр.(От 1 до 10 млн.м3 вкл.)</v>
          </cell>
          <cell r="G5" t="str">
            <v>Д1мин.</v>
          </cell>
          <cell r="H5" t="str">
            <v>МИНОБОРОНЫ</v>
          </cell>
          <cell r="I5" t="str">
            <v>В.Кут</v>
          </cell>
          <cell r="J5" t="str">
            <v>50% до 25пред.</v>
          </cell>
        </row>
        <row r="6">
          <cell r="C6" t="str">
            <v>трест "Печорамежрайгаз"</v>
          </cell>
          <cell r="F6" t="str">
            <v>5-я гр.(От 0,1 до 1 млн.м3 вкл.)</v>
          </cell>
          <cell r="G6" t="str">
            <v>РН</v>
          </cell>
          <cell r="H6" t="str">
            <v>АПК</v>
          </cell>
          <cell r="I6" t="str">
            <v>В.Чов</v>
          </cell>
          <cell r="J6" t="str">
            <v>30% до 25пред.</v>
          </cell>
        </row>
        <row r="7">
          <cell r="C7" t="str">
            <v>трест "Княжпогостмежрайгаз"</v>
          </cell>
          <cell r="F7" t="str">
            <v>6-я гр.(От 0,01 до 0,1 млн.м3 вкл.)</v>
          </cell>
          <cell r="H7" t="str">
            <v>ПРОЧИЕ</v>
          </cell>
          <cell r="I7" t="str">
            <v>Вельск-1</v>
          </cell>
          <cell r="J7" t="str">
            <v>50% до 25пред, 50 до 15тек</v>
          </cell>
        </row>
        <row r="8">
          <cell r="C8" t="str">
            <v>ГРО МУП "Ухтаэнерго"</v>
          </cell>
          <cell r="F8" t="str">
            <v>7-я гр.(До 0,01 млн.м3 вкл.)</v>
          </cell>
          <cell r="H8" t="str">
            <v>КОМБЫТ</v>
          </cell>
          <cell r="I8" t="str">
            <v>Вельск-2</v>
          </cell>
          <cell r="J8" t="str">
            <v>70% до 25пред, 30 до 15тек</v>
          </cell>
        </row>
        <row r="9">
          <cell r="C9" t="str">
            <v>ОАО "Газпромрегионгаз"</v>
          </cell>
          <cell r="F9" t="str">
            <v>8-я гр."население"</v>
          </cell>
          <cell r="H9" t="str">
            <v xml:space="preserve"> ГРО </v>
          </cell>
          <cell r="I9" t="str">
            <v>Водный</v>
          </cell>
          <cell r="J9" t="str">
            <v>другое</v>
          </cell>
        </row>
        <row r="10">
          <cell r="C10" t="str">
            <v>ЗАО "Ленскгазэнерго"</v>
          </cell>
          <cell r="H10" t="str">
            <v>БЮДЖЕТ</v>
          </cell>
          <cell r="I10" t="str">
            <v>Вуктыл</v>
          </cell>
          <cell r="J10" t="str">
            <v>По факту</v>
          </cell>
        </row>
        <row r="11">
          <cell r="C11" t="str">
            <v>ОАО "Котласгазсервис"</v>
          </cell>
          <cell r="H11" t="str">
            <v>КОМБЫТ прочие</v>
          </cell>
          <cell r="I11" t="str">
            <v>Вычегодская</v>
          </cell>
        </row>
        <row r="12">
          <cell r="C12" t="str">
            <v>ОАО "Архангельскоблгаз"</v>
          </cell>
          <cell r="H12" t="str">
            <v>СТРОЙИНДУСТРИЯ</v>
          </cell>
          <cell r="I12" t="str">
            <v>Дутово</v>
          </cell>
        </row>
        <row r="13">
          <cell r="H13" t="str">
            <v>ТРАНСПОРТ</v>
          </cell>
          <cell r="I13" t="str">
            <v>Емва</v>
          </cell>
        </row>
        <row r="14">
          <cell r="H14" t="str">
            <v>ТОРГОВЛЯ</v>
          </cell>
          <cell r="I14" t="str">
            <v>Жешарт</v>
          </cell>
        </row>
        <row r="15">
          <cell r="H15" t="str">
            <v>НАСЕЛЕНИЕ</v>
          </cell>
          <cell r="I15" t="str">
            <v>Зеленец</v>
          </cell>
        </row>
        <row r="16">
          <cell r="I16" t="str">
            <v>Казлук</v>
          </cell>
        </row>
        <row r="17">
          <cell r="I17" t="str">
            <v>Кожва</v>
          </cell>
        </row>
        <row r="18">
          <cell r="I18" t="str">
            <v>Коряжма</v>
          </cell>
        </row>
        <row r="19">
          <cell r="I19" t="str">
            <v>Котлас</v>
          </cell>
        </row>
        <row r="20">
          <cell r="I20" t="str">
            <v>Крутая</v>
          </cell>
        </row>
        <row r="21">
          <cell r="I21" t="str">
            <v>Крутая-2</v>
          </cell>
        </row>
        <row r="22">
          <cell r="I22" t="str">
            <v>Куратово</v>
          </cell>
        </row>
        <row r="23">
          <cell r="I23" t="str">
            <v>Курцево</v>
          </cell>
        </row>
        <row r="24">
          <cell r="I24" t="str">
            <v>Луговой</v>
          </cell>
        </row>
        <row r="25">
          <cell r="I25" t="str">
            <v>Микунь</v>
          </cell>
        </row>
        <row r="26">
          <cell r="I26" t="str">
            <v>Нижний Одес</v>
          </cell>
        </row>
        <row r="27">
          <cell r="I27" t="str">
            <v>НПС</v>
          </cell>
        </row>
        <row r="28">
          <cell r="I28" t="str">
            <v>Озерный</v>
          </cell>
        </row>
        <row r="29">
          <cell r="I29" t="str">
            <v>Печора-2</v>
          </cell>
        </row>
        <row r="30">
          <cell r="I30" t="str">
            <v>Плесецк</v>
          </cell>
        </row>
        <row r="31">
          <cell r="I31" t="str">
            <v>Приводино</v>
          </cell>
        </row>
        <row r="32">
          <cell r="I32" t="str">
            <v>Птицефабрика Зеленецкая</v>
          </cell>
        </row>
        <row r="33">
          <cell r="I33" t="str">
            <v>Рикасиха</v>
          </cell>
        </row>
        <row r="34">
          <cell r="I34" t="str">
            <v>Савватия</v>
          </cell>
        </row>
        <row r="35">
          <cell r="I35" t="str">
            <v>Синдор</v>
          </cell>
        </row>
        <row r="36">
          <cell r="I36" t="str">
            <v>Серегово</v>
          </cell>
        </row>
        <row r="37">
          <cell r="I37" t="str">
            <v>Сосногорск</v>
          </cell>
        </row>
        <row r="38">
          <cell r="I38" t="str">
            <v>Сыктывкар</v>
          </cell>
        </row>
        <row r="39">
          <cell r="I39" t="str">
            <v>Уйма</v>
          </cell>
        </row>
        <row r="40">
          <cell r="I40" t="str">
            <v>УКПГ-8</v>
          </cell>
        </row>
        <row r="41">
          <cell r="I41" t="str">
            <v>Урдома</v>
          </cell>
        </row>
        <row r="42">
          <cell r="I42" t="str">
            <v>Усинск</v>
          </cell>
        </row>
        <row r="43">
          <cell r="I43" t="str">
            <v>Усть-Вымь</v>
          </cell>
        </row>
        <row r="44">
          <cell r="I44" t="str">
            <v>Часово</v>
          </cell>
        </row>
        <row r="45">
          <cell r="I45" t="str">
            <v>Чинья-Ворык</v>
          </cell>
        </row>
        <row r="46">
          <cell r="I46" t="str">
            <v>Эжва</v>
          </cell>
        </row>
        <row r="47">
          <cell r="I47" t="str">
            <v>Ярега</v>
          </cell>
        </row>
        <row r="48">
          <cell r="I48" t="str">
            <v>Яренск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население"/>
      <sheetName val="Проверка (РН)"/>
      <sheetName val="Проверка (333)"/>
      <sheetName val="Проверка"/>
      <sheetName val="Данные"/>
      <sheetName val="ПГО"/>
      <sheetName val="КП1кв"/>
      <sheetName val="КП2кв"/>
      <sheetName val="КП3кв"/>
      <sheetName val="КП4кв"/>
      <sheetName val="Для Ермолина"/>
      <sheetName val="Для Ковалева"/>
    </sheetNames>
    <sheetDataSet>
      <sheetData sheetId="0">
        <row r="2">
          <cell r="G2" t="str">
            <v>Б1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Проверка РН (Синтез)"/>
      <sheetName val="население"/>
      <sheetName val="Проверка НУГК"/>
      <sheetName val="Проверка (333)"/>
      <sheetName val="Проверка"/>
      <sheetName val="Данные"/>
      <sheetName val="ПГО"/>
      <sheetName val="КП1кв"/>
      <sheetName val="КП2кв"/>
      <sheetName val="КП3кв"/>
      <sheetName val="КП4кв"/>
      <sheetName val="ГП"/>
      <sheetName val="Для Ермолина"/>
      <sheetName val="проверка Ф-6"/>
      <sheetName val="Лист1"/>
    </sheetNames>
    <sheetDataSet>
      <sheetData sheetId="0">
        <row r="2">
          <cell r="L2">
            <v>4</v>
          </cell>
        </row>
        <row r="3">
          <cell r="L3">
            <v>11</v>
          </cell>
        </row>
        <row r="4">
          <cell r="L4">
            <v>59</v>
          </cell>
        </row>
        <row r="5">
          <cell r="L5">
            <v>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H314"/>
  <sheetViews>
    <sheetView view="pageBreakPreview" zoomScaleNormal="130" zoomScaleSheetLayoutView="100" workbookViewId="0">
      <pane ySplit="5" topLeftCell="A6" activePane="bottomLeft" state="frozen"/>
      <selection activeCell="F23" sqref="F23"/>
      <selection pane="bottomLeft" activeCell="B26" sqref="B26"/>
    </sheetView>
  </sheetViews>
  <sheetFormatPr defaultRowHeight="12.75"/>
  <cols>
    <col min="1" max="1" width="4.5703125" style="56" customWidth="1"/>
    <col min="2" max="2" width="66.5703125" style="56" customWidth="1"/>
    <col min="3" max="3" width="15.7109375" style="56" customWidth="1"/>
    <col min="4" max="4" width="18.85546875" style="56" customWidth="1"/>
    <col min="5" max="7" width="16" style="61" customWidth="1"/>
    <col min="8" max="8" width="16.140625" style="56" customWidth="1"/>
    <col min="9" max="16384" width="9.140625" style="4"/>
  </cols>
  <sheetData>
    <row r="1" spans="1:8">
      <c r="B1" s="85"/>
      <c r="C1" s="85"/>
      <c r="D1" s="85"/>
      <c r="E1" s="85"/>
      <c r="F1" s="62"/>
      <c r="G1" s="62"/>
    </row>
    <row r="2" spans="1:8" ht="15.75" customHeight="1">
      <c r="A2" s="98" t="s">
        <v>560</v>
      </c>
      <c r="B2" s="98"/>
      <c r="C2" s="98"/>
      <c r="D2" s="98"/>
      <c r="E2" s="98"/>
      <c r="F2" s="98"/>
      <c r="G2" s="98"/>
      <c r="H2" s="98"/>
    </row>
    <row r="3" spans="1:8" ht="14.25" customHeight="1">
      <c r="A3" s="98"/>
      <c r="B3" s="98"/>
      <c r="C3" s="98"/>
      <c r="D3" s="98"/>
      <c r="E3" s="98"/>
      <c r="F3" s="98"/>
      <c r="G3" s="98"/>
      <c r="H3" s="98"/>
    </row>
    <row r="4" spans="1:8" s="5" customFormat="1" ht="79.5" customHeight="1">
      <c r="A4" s="86" t="s">
        <v>44</v>
      </c>
      <c r="B4" s="88" t="s">
        <v>45</v>
      </c>
      <c r="C4" s="90" t="s">
        <v>46</v>
      </c>
      <c r="D4" s="96" t="s">
        <v>559</v>
      </c>
      <c r="E4" s="92" t="s">
        <v>550</v>
      </c>
      <c r="F4" s="99" t="s">
        <v>557</v>
      </c>
      <c r="G4" s="99" t="s">
        <v>558</v>
      </c>
      <c r="H4" s="94" t="s">
        <v>47</v>
      </c>
    </row>
    <row r="5" spans="1:8" s="5" customFormat="1" ht="15.75" customHeight="1">
      <c r="A5" s="87"/>
      <c r="B5" s="89"/>
      <c r="C5" s="91"/>
      <c r="D5" s="97"/>
      <c r="E5" s="93"/>
      <c r="F5" s="99"/>
      <c r="G5" s="99"/>
      <c r="H5" s="95"/>
    </row>
    <row r="6" spans="1:8" s="45" customFormat="1" ht="13.5" customHeight="1">
      <c r="A6" s="29"/>
      <c r="B6" s="30" t="s">
        <v>48</v>
      </c>
      <c r="C6" s="31"/>
      <c r="D6" s="32" t="s">
        <v>49</v>
      </c>
      <c r="E6" s="33">
        <v>44839</v>
      </c>
      <c r="F6" s="68">
        <v>51311</v>
      </c>
      <c r="G6" s="68">
        <v>63029</v>
      </c>
      <c r="H6" s="58">
        <v>505.41</v>
      </c>
    </row>
    <row r="7" spans="1:8" s="46" customFormat="1" ht="15.75">
      <c r="A7" s="47"/>
      <c r="B7" s="48" t="s">
        <v>55</v>
      </c>
      <c r="C7" s="49"/>
      <c r="D7" s="49"/>
      <c r="E7" s="50">
        <f>E8+E9</f>
        <v>4097448</v>
      </c>
      <c r="F7" s="50">
        <f>F8+F9</f>
        <v>4292959</v>
      </c>
      <c r="G7" s="50">
        <f>G8+G9</f>
        <v>5076852</v>
      </c>
      <c r="H7" s="51"/>
    </row>
    <row r="8" spans="1:8" ht="15.75">
      <c r="A8" s="38"/>
      <c r="B8" s="35" t="s">
        <v>0</v>
      </c>
      <c r="C8" s="36" t="s">
        <v>50</v>
      </c>
      <c r="D8" s="39" t="s">
        <v>56</v>
      </c>
      <c r="E8" s="37">
        <v>744721</v>
      </c>
      <c r="F8" s="37">
        <v>845314</v>
      </c>
      <c r="G8" s="37">
        <v>981648</v>
      </c>
      <c r="H8" s="58">
        <v>279.19</v>
      </c>
    </row>
    <row r="9" spans="1:8" ht="15.75">
      <c r="A9" s="38"/>
      <c r="B9" s="35" t="s">
        <v>57</v>
      </c>
      <c r="C9" s="36" t="s">
        <v>50</v>
      </c>
      <c r="D9" s="39" t="s">
        <v>58</v>
      </c>
      <c r="E9" s="37">
        <v>3352727</v>
      </c>
      <c r="F9" s="37">
        <v>3447645</v>
      </c>
      <c r="G9" s="37">
        <v>4095204</v>
      </c>
      <c r="H9" s="58">
        <v>279.19</v>
      </c>
    </row>
    <row r="10" spans="1:8" s="46" customFormat="1" ht="15.75">
      <c r="A10" s="52"/>
      <c r="B10" s="48" t="s">
        <v>59</v>
      </c>
      <c r="C10" s="49"/>
      <c r="D10" s="53"/>
      <c r="E10" s="50">
        <f>SUM(E11:E29)</f>
        <v>5471046</v>
      </c>
      <c r="F10" s="50">
        <f>SUM(F11:F29)</f>
        <v>5973952</v>
      </c>
      <c r="G10" s="50">
        <f>SUM(G11:G29)</f>
        <v>6936222</v>
      </c>
      <c r="H10" s="54"/>
    </row>
    <row r="11" spans="1:8" s="45" customFormat="1" ht="15.75">
      <c r="A11" s="38"/>
      <c r="B11" s="35" t="s">
        <v>60</v>
      </c>
      <c r="C11" s="36" t="s">
        <v>50</v>
      </c>
      <c r="D11" s="39" t="s">
        <v>58</v>
      </c>
      <c r="E11" s="37">
        <v>220985</v>
      </c>
      <c r="F11" s="37">
        <v>237742</v>
      </c>
      <c r="G11" s="37">
        <v>280590</v>
      </c>
      <c r="H11" s="58">
        <v>392.77</v>
      </c>
    </row>
    <row r="12" spans="1:8" s="45" customFormat="1" ht="15.75">
      <c r="A12" s="38"/>
      <c r="B12" s="35" t="s">
        <v>61</v>
      </c>
      <c r="C12" s="36" t="s">
        <v>50</v>
      </c>
      <c r="D12" s="39" t="s">
        <v>58</v>
      </c>
      <c r="E12" s="37">
        <v>169655</v>
      </c>
      <c r="F12" s="37">
        <v>182306</v>
      </c>
      <c r="G12" s="8">
        <v>206165</v>
      </c>
      <c r="H12" s="58">
        <v>392.77</v>
      </c>
    </row>
    <row r="13" spans="1:8" s="45" customFormat="1" ht="15.75">
      <c r="A13" s="38"/>
      <c r="B13" s="35" t="s">
        <v>62</v>
      </c>
      <c r="C13" s="36" t="s">
        <v>50</v>
      </c>
      <c r="D13" s="39" t="s">
        <v>58</v>
      </c>
      <c r="E13" s="37">
        <v>117282</v>
      </c>
      <c r="F13" s="37">
        <v>124444</v>
      </c>
      <c r="G13" s="8">
        <v>138681</v>
      </c>
      <c r="H13" s="58">
        <v>392.77</v>
      </c>
    </row>
    <row r="14" spans="1:8" s="56" customFormat="1" ht="15.75">
      <c r="A14" s="38"/>
      <c r="B14" s="35" t="s">
        <v>63</v>
      </c>
      <c r="C14" s="36" t="s">
        <v>50</v>
      </c>
      <c r="D14" s="39" t="s">
        <v>58</v>
      </c>
      <c r="E14" s="37">
        <v>99117</v>
      </c>
      <c r="F14" s="37">
        <v>105908</v>
      </c>
      <c r="G14" s="8">
        <v>119788</v>
      </c>
      <c r="H14" s="58">
        <v>392.77</v>
      </c>
    </row>
    <row r="15" spans="1:8" s="45" customFormat="1" ht="15.75">
      <c r="A15" s="38"/>
      <c r="B15" s="35" t="s">
        <v>64</v>
      </c>
      <c r="C15" s="36" t="s">
        <v>50</v>
      </c>
      <c r="D15" s="39" t="s">
        <v>58</v>
      </c>
      <c r="E15" s="37">
        <v>581510</v>
      </c>
      <c r="F15" s="37">
        <v>619116</v>
      </c>
      <c r="G15" s="8">
        <v>723252</v>
      </c>
      <c r="H15" s="58">
        <v>392.77</v>
      </c>
    </row>
    <row r="16" spans="1:8" s="45" customFormat="1" ht="15.75">
      <c r="A16" s="38"/>
      <c r="B16" s="35" t="s">
        <v>65</v>
      </c>
      <c r="C16" s="36" t="s">
        <v>50</v>
      </c>
      <c r="D16" s="39" t="s">
        <v>58</v>
      </c>
      <c r="E16" s="37">
        <v>342886</v>
      </c>
      <c r="F16" s="37">
        <v>356529</v>
      </c>
      <c r="G16" s="8">
        <v>388244</v>
      </c>
      <c r="H16" s="58">
        <v>392.77</v>
      </c>
    </row>
    <row r="17" spans="1:8" s="45" customFormat="1" ht="15.75">
      <c r="A17" s="38"/>
      <c r="B17" s="35" t="s">
        <v>66</v>
      </c>
      <c r="C17" s="36" t="s">
        <v>50</v>
      </c>
      <c r="D17" s="39" t="s">
        <v>58</v>
      </c>
      <c r="E17" s="37">
        <v>169655</v>
      </c>
      <c r="F17" s="37">
        <v>185515</v>
      </c>
      <c r="G17" s="8">
        <v>218805</v>
      </c>
      <c r="H17" s="58">
        <v>392.77</v>
      </c>
    </row>
    <row r="18" spans="1:8" s="45" customFormat="1" ht="15.75">
      <c r="A18" s="38"/>
      <c r="B18" s="35" t="s">
        <v>67</v>
      </c>
      <c r="C18" s="36" t="s">
        <v>52</v>
      </c>
      <c r="D18" s="39" t="s">
        <v>68</v>
      </c>
      <c r="E18" s="37">
        <v>135865</v>
      </c>
      <c r="F18" s="37">
        <v>144645</v>
      </c>
      <c r="G18" s="8">
        <v>181375</v>
      </c>
      <c r="H18" s="58">
        <v>392.77</v>
      </c>
    </row>
    <row r="19" spans="1:8" s="45" customFormat="1" ht="15.75">
      <c r="A19" s="38"/>
      <c r="B19" s="35" t="s">
        <v>69</v>
      </c>
      <c r="C19" s="36" t="s">
        <v>52</v>
      </c>
      <c r="D19" s="39" t="s">
        <v>68</v>
      </c>
      <c r="E19" s="37">
        <v>185781</v>
      </c>
      <c r="F19" s="37">
        <v>194011</v>
      </c>
      <c r="G19" s="8">
        <v>236502</v>
      </c>
      <c r="H19" s="58">
        <v>392.77</v>
      </c>
    </row>
    <row r="20" spans="1:8" s="45" customFormat="1" ht="15.75">
      <c r="A20" s="38"/>
      <c r="B20" s="35" t="s">
        <v>70</v>
      </c>
      <c r="C20" s="36" t="s">
        <v>52</v>
      </c>
      <c r="D20" s="39" t="s">
        <v>68</v>
      </c>
      <c r="E20" s="37">
        <v>768526</v>
      </c>
      <c r="F20" s="37">
        <v>821559</v>
      </c>
      <c r="G20" s="8">
        <v>990632</v>
      </c>
      <c r="H20" s="58">
        <v>392.77</v>
      </c>
    </row>
    <row r="21" spans="1:8" s="45" customFormat="1" ht="15.75">
      <c r="A21" s="38"/>
      <c r="B21" s="35" t="s">
        <v>71</v>
      </c>
      <c r="C21" s="36" t="s">
        <v>52</v>
      </c>
      <c r="D21" s="39" t="s">
        <v>68</v>
      </c>
      <c r="E21" s="37">
        <v>528717</v>
      </c>
      <c r="F21" s="37">
        <v>553139</v>
      </c>
      <c r="G21" s="8">
        <v>654407</v>
      </c>
      <c r="H21" s="58">
        <v>392.77</v>
      </c>
    </row>
    <row r="22" spans="1:8" s="45" customFormat="1" ht="15.75">
      <c r="A22" s="38"/>
      <c r="B22" s="35" t="s">
        <v>72</v>
      </c>
      <c r="C22" s="36" t="s">
        <v>50</v>
      </c>
      <c r="D22" s="39" t="s">
        <v>73</v>
      </c>
      <c r="E22" s="37">
        <v>160713</v>
      </c>
      <c r="F22" s="37">
        <v>175800</v>
      </c>
      <c r="G22" s="8">
        <v>204862</v>
      </c>
      <c r="H22" s="58">
        <v>392.77</v>
      </c>
    </row>
    <row r="23" spans="1:8" s="45" customFormat="1" ht="15.75">
      <c r="A23" s="38"/>
      <c r="B23" s="35" t="s">
        <v>74</v>
      </c>
      <c r="C23" s="36" t="s">
        <v>50</v>
      </c>
      <c r="D23" s="39" t="s">
        <v>75</v>
      </c>
      <c r="E23" s="37">
        <v>187491</v>
      </c>
      <c r="F23" s="37">
        <v>211638</v>
      </c>
      <c r="G23" s="8">
        <v>238316</v>
      </c>
      <c r="H23" s="58">
        <v>392.77</v>
      </c>
    </row>
    <row r="24" spans="1:8" s="45" customFormat="1" ht="15.75">
      <c r="A24" s="38"/>
      <c r="B24" s="35" t="s">
        <v>76</v>
      </c>
      <c r="C24" s="36" t="s">
        <v>50</v>
      </c>
      <c r="D24" s="39" t="s">
        <v>77</v>
      </c>
      <c r="E24" s="37">
        <v>346976</v>
      </c>
      <c r="F24" s="37">
        <v>440602</v>
      </c>
      <c r="G24" s="8">
        <v>505633</v>
      </c>
      <c r="H24" s="58">
        <v>392.77</v>
      </c>
    </row>
    <row r="25" spans="1:8" s="45" customFormat="1" ht="15.75">
      <c r="A25" s="38"/>
      <c r="B25" s="35" t="s">
        <v>78</v>
      </c>
      <c r="C25" s="36" t="s">
        <v>50</v>
      </c>
      <c r="D25" s="39" t="s">
        <v>79</v>
      </c>
      <c r="E25" s="37">
        <v>256695</v>
      </c>
      <c r="F25" s="37">
        <v>267223</v>
      </c>
      <c r="G25" s="8">
        <v>323159</v>
      </c>
      <c r="H25" s="58">
        <v>392.77</v>
      </c>
    </row>
    <row r="26" spans="1:8" s="45" customFormat="1" ht="15.75">
      <c r="A26" s="38"/>
      <c r="B26" s="35" t="s">
        <v>80</v>
      </c>
      <c r="C26" s="36" t="s">
        <v>50</v>
      </c>
      <c r="D26" s="39" t="s">
        <v>81</v>
      </c>
      <c r="E26" s="37">
        <v>47600</v>
      </c>
      <c r="F26" s="37">
        <v>72505</v>
      </c>
      <c r="G26" s="8">
        <v>75382</v>
      </c>
      <c r="H26" s="58">
        <v>392.77</v>
      </c>
    </row>
    <row r="27" spans="1:8" s="45" customFormat="1" ht="15.75">
      <c r="A27" s="38"/>
      <c r="B27" s="35" t="s">
        <v>82</v>
      </c>
      <c r="C27" s="36" t="s">
        <v>52</v>
      </c>
      <c r="D27" s="39" t="s">
        <v>83</v>
      </c>
      <c r="E27" s="37">
        <v>204639</v>
      </c>
      <c r="F27" s="37">
        <v>268789</v>
      </c>
      <c r="G27" s="8">
        <v>282678</v>
      </c>
      <c r="H27" s="58">
        <v>392.77</v>
      </c>
    </row>
    <row r="28" spans="1:8" s="45" customFormat="1" ht="15.75">
      <c r="A28" s="38"/>
      <c r="B28" s="35" t="s">
        <v>84</v>
      </c>
      <c r="C28" s="36" t="s">
        <v>50</v>
      </c>
      <c r="D28" s="40" t="s">
        <v>85</v>
      </c>
      <c r="E28" s="37">
        <v>412900</v>
      </c>
      <c r="F28" s="37">
        <v>437150</v>
      </c>
      <c r="G28" s="8">
        <v>529319</v>
      </c>
      <c r="H28" s="58">
        <v>392.77</v>
      </c>
    </row>
    <row r="29" spans="1:8" s="45" customFormat="1" ht="15.75">
      <c r="A29" s="38"/>
      <c r="B29" s="35" t="s">
        <v>86</v>
      </c>
      <c r="C29" s="36" t="s">
        <v>52</v>
      </c>
      <c r="D29" s="64" t="s">
        <v>87</v>
      </c>
      <c r="E29" s="21">
        <f>534053</f>
        <v>534053</v>
      </c>
      <c r="F29" s="37">
        <v>575331</v>
      </c>
      <c r="G29" s="8">
        <v>638432</v>
      </c>
      <c r="H29" s="58">
        <v>392.77</v>
      </c>
    </row>
    <row r="30" spans="1:8" s="46" customFormat="1" ht="15.75">
      <c r="A30" s="52"/>
      <c r="B30" s="48" t="s">
        <v>88</v>
      </c>
      <c r="C30" s="49"/>
      <c r="D30" s="65"/>
      <c r="E30" s="63">
        <f>SUM(E31:E84)</f>
        <v>1048637</v>
      </c>
      <c r="F30" s="69">
        <f>SUM(F31:F84)</f>
        <v>1242972</v>
      </c>
      <c r="G30" s="69">
        <f>SUM(G31:G84)</f>
        <v>1426660</v>
      </c>
      <c r="H30" s="57"/>
    </row>
    <row r="31" spans="1:8" ht="15.75">
      <c r="A31" s="38"/>
      <c r="B31" s="35" t="s">
        <v>89</v>
      </c>
      <c r="C31" s="36" t="s">
        <v>50</v>
      </c>
      <c r="D31" s="32" t="s">
        <v>58</v>
      </c>
      <c r="E31" s="37">
        <v>35979</v>
      </c>
      <c r="F31" s="37">
        <v>36912</v>
      </c>
      <c r="G31" s="8">
        <v>43300</v>
      </c>
      <c r="H31" s="58">
        <v>505.41</v>
      </c>
    </row>
    <row r="32" spans="1:8" ht="15.75">
      <c r="A32" s="38"/>
      <c r="B32" s="35" t="s">
        <v>90</v>
      </c>
      <c r="C32" s="36" t="s">
        <v>50</v>
      </c>
      <c r="D32" s="39" t="s">
        <v>58</v>
      </c>
      <c r="E32" s="37">
        <v>44775</v>
      </c>
      <c r="F32" s="37">
        <v>52184</v>
      </c>
      <c r="G32" s="8">
        <v>58892</v>
      </c>
      <c r="H32" s="58">
        <v>505.41</v>
      </c>
    </row>
    <row r="33" spans="1:8" ht="15.75">
      <c r="A33" s="38"/>
      <c r="B33" s="35" t="s">
        <v>91</v>
      </c>
      <c r="C33" s="36" t="s">
        <v>50</v>
      </c>
      <c r="D33" s="39" t="s">
        <v>58</v>
      </c>
      <c r="E33" s="37"/>
      <c r="F33" s="37"/>
      <c r="G33" s="8"/>
      <c r="H33" s="58">
        <v>505.41</v>
      </c>
    </row>
    <row r="34" spans="1:8" ht="15.75">
      <c r="A34" s="38"/>
      <c r="B34" s="35" t="s">
        <v>92</v>
      </c>
      <c r="C34" s="36" t="s">
        <v>50</v>
      </c>
      <c r="D34" s="39" t="s">
        <v>58</v>
      </c>
      <c r="E34" s="37">
        <v>61138</v>
      </c>
      <c r="F34" s="37">
        <v>66038</v>
      </c>
      <c r="G34" s="8">
        <v>74084</v>
      </c>
      <c r="H34" s="58">
        <v>505.41</v>
      </c>
    </row>
    <row r="35" spans="1:8" ht="15.75">
      <c r="A35" s="38"/>
      <c r="B35" s="35" t="s">
        <v>93</v>
      </c>
      <c r="C35" s="36" t="s">
        <v>50</v>
      </c>
      <c r="D35" s="39" t="s">
        <v>94</v>
      </c>
      <c r="E35" s="37">
        <v>76643</v>
      </c>
      <c r="F35" s="37">
        <v>83411</v>
      </c>
      <c r="G35" s="8">
        <v>97886</v>
      </c>
      <c r="H35" s="58">
        <v>505.41</v>
      </c>
    </row>
    <row r="36" spans="1:8" ht="15.75">
      <c r="A36" s="38"/>
      <c r="B36" s="35" t="s">
        <v>4</v>
      </c>
      <c r="C36" s="36" t="s">
        <v>52</v>
      </c>
      <c r="D36" s="39" t="s">
        <v>95</v>
      </c>
      <c r="E36" s="37">
        <v>87740</v>
      </c>
      <c r="F36" s="37">
        <v>94741</v>
      </c>
      <c r="G36" s="8">
        <v>83563</v>
      </c>
      <c r="H36" s="58">
        <v>505.41</v>
      </c>
    </row>
    <row r="37" spans="1:8" ht="15.75">
      <c r="A37" s="38"/>
      <c r="B37" s="35" t="s">
        <v>96</v>
      </c>
      <c r="C37" s="36" t="s">
        <v>52</v>
      </c>
      <c r="D37" s="39" t="s">
        <v>97</v>
      </c>
      <c r="E37" s="37"/>
      <c r="F37" s="37"/>
      <c r="G37" s="8">
        <v>79961</v>
      </c>
      <c r="H37" s="58">
        <v>505.41</v>
      </c>
    </row>
    <row r="38" spans="1:8" ht="15.75">
      <c r="A38" s="38"/>
      <c r="B38" s="35" t="s">
        <v>98</v>
      </c>
      <c r="C38" s="36" t="s">
        <v>52</v>
      </c>
      <c r="D38" s="39" t="s">
        <v>99</v>
      </c>
      <c r="E38" s="37">
        <v>10364</v>
      </c>
      <c r="F38" s="37">
        <v>40732</v>
      </c>
      <c r="G38" s="8">
        <v>14821</v>
      </c>
      <c r="H38" s="58">
        <v>505.41</v>
      </c>
    </row>
    <row r="39" spans="1:8" ht="15.75">
      <c r="A39" s="38"/>
      <c r="B39" s="35" t="s">
        <v>100</v>
      </c>
      <c r="C39" s="36" t="s">
        <v>52</v>
      </c>
      <c r="D39" s="39" t="s">
        <v>101</v>
      </c>
      <c r="E39" s="37">
        <v>35824</v>
      </c>
      <c r="F39" s="37">
        <v>11880</v>
      </c>
      <c r="G39" s="8">
        <v>55500</v>
      </c>
      <c r="H39" s="58">
        <v>505.41</v>
      </c>
    </row>
    <row r="40" spans="1:8" ht="15.75">
      <c r="A40" s="38"/>
      <c r="B40" s="35" t="s">
        <v>1</v>
      </c>
      <c r="C40" s="36" t="s">
        <v>50</v>
      </c>
      <c r="D40" s="39" t="s">
        <v>102</v>
      </c>
      <c r="E40" s="37">
        <v>2681</v>
      </c>
      <c r="F40" s="37">
        <v>5196</v>
      </c>
      <c r="G40" s="8">
        <v>7747</v>
      </c>
      <c r="H40" s="58">
        <v>505.41</v>
      </c>
    </row>
    <row r="41" spans="1:8" ht="15.75">
      <c r="A41" s="38"/>
      <c r="B41" s="35" t="s">
        <v>103</v>
      </c>
      <c r="C41" s="36" t="s">
        <v>50</v>
      </c>
      <c r="D41" s="39" t="s">
        <v>104</v>
      </c>
      <c r="E41" s="37">
        <v>36408</v>
      </c>
      <c r="F41" s="37">
        <v>41162</v>
      </c>
      <c r="G41" s="8">
        <v>48025</v>
      </c>
      <c r="H41" s="58">
        <v>505.41</v>
      </c>
    </row>
    <row r="42" spans="1:8" ht="15.75">
      <c r="A42" s="38"/>
      <c r="B42" s="35" t="s">
        <v>105</v>
      </c>
      <c r="C42" s="36" t="s">
        <v>50</v>
      </c>
      <c r="D42" s="39" t="s">
        <v>73</v>
      </c>
      <c r="E42" s="37">
        <v>18324</v>
      </c>
      <c r="F42" s="37">
        <v>19154</v>
      </c>
      <c r="G42" s="8">
        <v>26053</v>
      </c>
      <c r="H42" s="58">
        <v>505.41</v>
      </c>
    </row>
    <row r="43" spans="1:8" ht="15.75">
      <c r="A43" s="38"/>
      <c r="B43" s="35" t="s">
        <v>106</v>
      </c>
      <c r="C43" s="36" t="s">
        <v>50</v>
      </c>
      <c r="D43" s="39" t="s">
        <v>75</v>
      </c>
      <c r="E43" s="37"/>
      <c r="F43" s="37"/>
      <c r="G43" s="8">
        <v>0</v>
      </c>
      <c r="H43" s="58">
        <v>505.41</v>
      </c>
    </row>
    <row r="44" spans="1:8" ht="15.75">
      <c r="A44" s="38"/>
      <c r="B44" s="35" t="s">
        <v>3</v>
      </c>
      <c r="C44" s="36" t="s">
        <v>50</v>
      </c>
      <c r="D44" s="39" t="s">
        <v>107</v>
      </c>
      <c r="E44" s="37">
        <v>42083</v>
      </c>
      <c r="F44" s="37">
        <v>49184</v>
      </c>
      <c r="G44" s="8">
        <v>75376</v>
      </c>
      <c r="H44" s="58">
        <v>505.41</v>
      </c>
    </row>
    <row r="45" spans="1:8" ht="15.75">
      <c r="A45" s="38"/>
      <c r="B45" s="35" t="s">
        <v>5</v>
      </c>
      <c r="C45" s="36" t="s">
        <v>50</v>
      </c>
      <c r="D45" s="39" t="s">
        <v>108</v>
      </c>
      <c r="E45" s="37">
        <v>26845</v>
      </c>
      <c r="F45" s="37">
        <v>33494</v>
      </c>
      <c r="G45" s="8">
        <v>30885</v>
      </c>
      <c r="H45" s="58">
        <v>505.41</v>
      </c>
    </row>
    <row r="46" spans="1:8" ht="15.75">
      <c r="A46" s="38"/>
      <c r="B46" s="35" t="s">
        <v>109</v>
      </c>
      <c r="C46" s="36" t="s">
        <v>50</v>
      </c>
      <c r="D46" s="39" t="s">
        <v>110</v>
      </c>
      <c r="E46" s="37">
        <v>9100</v>
      </c>
      <c r="F46" s="37">
        <v>12000</v>
      </c>
      <c r="G46" s="8">
        <v>13200</v>
      </c>
      <c r="H46" s="58">
        <v>505.41</v>
      </c>
    </row>
    <row r="47" spans="1:8" ht="15.75">
      <c r="A47" s="38"/>
      <c r="B47" s="35" t="s">
        <v>111</v>
      </c>
      <c r="C47" s="36" t="s">
        <v>50</v>
      </c>
      <c r="D47" s="39" t="s">
        <v>110</v>
      </c>
      <c r="E47" s="37">
        <v>11890</v>
      </c>
      <c r="F47" s="37">
        <v>15200</v>
      </c>
      <c r="G47" s="8">
        <v>15100</v>
      </c>
      <c r="H47" s="58">
        <v>505.41</v>
      </c>
    </row>
    <row r="48" spans="1:8" ht="15.75">
      <c r="A48" s="38"/>
      <c r="B48" s="35" t="s">
        <v>112</v>
      </c>
      <c r="C48" s="36" t="s">
        <v>50</v>
      </c>
      <c r="D48" s="39" t="s">
        <v>113</v>
      </c>
      <c r="E48" s="37">
        <v>12790</v>
      </c>
      <c r="F48" s="37">
        <v>21300</v>
      </c>
      <c r="G48" s="8">
        <v>20000</v>
      </c>
      <c r="H48" s="58">
        <v>505.41</v>
      </c>
    </row>
    <row r="49" spans="1:8" ht="15.75">
      <c r="A49" s="38"/>
      <c r="B49" s="35" t="s">
        <v>114</v>
      </c>
      <c r="C49" s="36" t="s">
        <v>50</v>
      </c>
      <c r="D49" s="39" t="s">
        <v>113</v>
      </c>
      <c r="E49" s="37">
        <v>51500</v>
      </c>
      <c r="F49" s="37">
        <v>53000</v>
      </c>
      <c r="G49" s="8">
        <v>69000</v>
      </c>
      <c r="H49" s="58">
        <v>505.41</v>
      </c>
    </row>
    <row r="50" spans="1:8" ht="15.75">
      <c r="A50" s="38"/>
      <c r="B50" s="35" t="s">
        <v>115</v>
      </c>
      <c r="C50" s="36" t="s">
        <v>50</v>
      </c>
      <c r="D50" s="39" t="s">
        <v>113</v>
      </c>
      <c r="E50" s="37">
        <v>9960</v>
      </c>
      <c r="F50" s="37">
        <v>12800</v>
      </c>
      <c r="G50" s="8">
        <v>13800</v>
      </c>
      <c r="H50" s="58">
        <v>505.41</v>
      </c>
    </row>
    <row r="51" spans="1:8" ht="15.75">
      <c r="A51" s="38"/>
      <c r="B51" s="35" t="s">
        <v>116</v>
      </c>
      <c r="C51" s="36" t="s">
        <v>52</v>
      </c>
      <c r="D51" s="39" t="s">
        <v>117</v>
      </c>
      <c r="E51" s="37">
        <v>6790</v>
      </c>
      <c r="F51" s="37">
        <v>8434</v>
      </c>
      <c r="G51" s="8">
        <v>8563</v>
      </c>
      <c r="H51" s="58">
        <v>505.41</v>
      </c>
    </row>
    <row r="52" spans="1:8" ht="15.75">
      <c r="A52" s="38"/>
      <c r="B52" s="35" t="s">
        <v>118</v>
      </c>
      <c r="C52" s="36" t="s">
        <v>50</v>
      </c>
      <c r="D52" s="39" t="s">
        <v>119</v>
      </c>
      <c r="E52" s="37">
        <v>8003</v>
      </c>
      <c r="F52" s="37">
        <v>12000</v>
      </c>
      <c r="G52" s="8">
        <v>15500</v>
      </c>
      <c r="H52" s="58">
        <v>505.41</v>
      </c>
    </row>
    <row r="53" spans="1:8" ht="15.75">
      <c r="A53" s="38"/>
      <c r="B53" s="35" t="s">
        <v>120</v>
      </c>
      <c r="C53" s="36" t="s">
        <v>54</v>
      </c>
      <c r="D53" s="39" t="s">
        <v>121</v>
      </c>
      <c r="E53" s="37">
        <v>15886</v>
      </c>
      <c r="F53" s="37">
        <v>15245</v>
      </c>
      <c r="G53" s="8">
        <v>13467</v>
      </c>
      <c r="H53" s="58">
        <v>505.41</v>
      </c>
    </row>
    <row r="54" spans="1:8" ht="15.75">
      <c r="A54" s="38"/>
      <c r="B54" s="35" t="s">
        <v>122</v>
      </c>
      <c r="C54" s="36" t="s">
        <v>50</v>
      </c>
      <c r="D54" s="39" t="s">
        <v>123</v>
      </c>
      <c r="E54" s="37">
        <v>7339</v>
      </c>
      <c r="F54" s="37">
        <v>7832</v>
      </c>
      <c r="G54" s="8">
        <v>10066</v>
      </c>
      <c r="H54" s="58">
        <v>505.41</v>
      </c>
    </row>
    <row r="55" spans="1:8" ht="15.75">
      <c r="A55" s="38"/>
      <c r="B55" s="35" t="s">
        <v>124</v>
      </c>
      <c r="C55" s="36" t="s">
        <v>50</v>
      </c>
      <c r="D55" s="39" t="s">
        <v>125</v>
      </c>
      <c r="E55" s="37">
        <v>14020</v>
      </c>
      <c r="F55" s="37">
        <v>16013</v>
      </c>
      <c r="G55" s="8">
        <v>16479</v>
      </c>
      <c r="H55" s="58">
        <v>505.41</v>
      </c>
    </row>
    <row r="56" spans="1:8" ht="15.75">
      <c r="A56" s="38"/>
      <c r="B56" s="35" t="s">
        <v>126</v>
      </c>
      <c r="C56" s="36" t="s">
        <v>53</v>
      </c>
      <c r="D56" s="39" t="s">
        <v>127</v>
      </c>
      <c r="E56" s="37">
        <v>54179</v>
      </c>
      <c r="F56" s="37">
        <v>58365</v>
      </c>
      <c r="G56" s="8">
        <v>72213</v>
      </c>
      <c r="H56" s="58">
        <v>505.41</v>
      </c>
    </row>
    <row r="57" spans="1:8" ht="15.75">
      <c r="A57" s="38"/>
      <c r="B57" s="35" t="s">
        <v>128</v>
      </c>
      <c r="C57" s="36" t="s">
        <v>50</v>
      </c>
      <c r="D57" s="39" t="s">
        <v>129</v>
      </c>
      <c r="E57" s="37">
        <v>5840</v>
      </c>
      <c r="F57" s="37">
        <v>9980</v>
      </c>
      <c r="G57" s="8">
        <v>11120</v>
      </c>
      <c r="H57" s="58">
        <v>505.41</v>
      </c>
    </row>
    <row r="58" spans="1:8" ht="15.75">
      <c r="A58" s="38"/>
      <c r="B58" s="35" t="s">
        <v>7</v>
      </c>
      <c r="C58" s="36" t="s">
        <v>50</v>
      </c>
      <c r="D58" s="39" t="s">
        <v>130</v>
      </c>
      <c r="E58" s="37">
        <v>7300</v>
      </c>
      <c r="F58" s="37">
        <v>9400</v>
      </c>
      <c r="G58" s="8">
        <v>10800</v>
      </c>
      <c r="H58" s="58">
        <v>505.41</v>
      </c>
    </row>
    <row r="59" spans="1:8" ht="15.75">
      <c r="A59" s="38"/>
      <c r="B59" s="35" t="s">
        <v>131</v>
      </c>
      <c r="C59" s="36" t="s">
        <v>50</v>
      </c>
      <c r="D59" s="39" t="s">
        <v>132</v>
      </c>
      <c r="E59" s="37">
        <v>4033</v>
      </c>
      <c r="F59" s="37">
        <v>3604</v>
      </c>
      <c r="G59" s="8">
        <v>3898</v>
      </c>
      <c r="H59" s="58">
        <v>505.41</v>
      </c>
    </row>
    <row r="60" spans="1:8" ht="15.75">
      <c r="A60" s="38"/>
      <c r="B60" s="35" t="s">
        <v>133</v>
      </c>
      <c r="C60" s="36" t="s">
        <v>50</v>
      </c>
      <c r="D60" s="39" t="s">
        <v>134</v>
      </c>
      <c r="E60" s="37">
        <v>8503</v>
      </c>
      <c r="F60" s="37">
        <v>14156</v>
      </c>
      <c r="G60" s="8">
        <v>15564</v>
      </c>
      <c r="H60" s="58">
        <v>505.41</v>
      </c>
    </row>
    <row r="61" spans="1:8" ht="15.75">
      <c r="A61" s="38"/>
      <c r="B61" s="35" t="s">
        <v>135</v>
      </c>
      <c r="C61" s="36" t="s">
        <v>50</v>
      </c>
      <c r="D61" s="39" t="s">
        <v>136</v>
      </c>
      <c r="E61" s="37">
        <v>8144</v>
      </c>
      <c r="F61" s="37">
        <v>16026</v>
      </c>
      <c r="G61" s="8">
        <v>13858</v>
      </c>
      <c r="H61" s="58">
        <v>505.41</v>
      </c>
    </row>
    <row r="62" spans="1:8" ht="15.75">
      <c r="A62" s="38"/>
      <c r="B62" s="35" t="s">
        <v>137</v>
      </c>
      <c r="C62" s="36" t="s">
        <v>54</v>
      </c>
      <c r="D62" s="39" t="s">
        <v>138</v>
      </c>
      <c r="E62" s="37">
        <v>47071</v>
      </c>
      <c r="F62" s="37">
        <v>44289</v>
      </c>
      <c r="G62" s="8">
        <v>70557</v>
      </c>
      <c r="H62" s="58">
        <v>505.41</v>
      </c>
    </row>
    <row r="63" spans="1:8" ht="15.75">
      <c r="A63" s="38"/>
      <c r="B63" s="35" t="s">
        <v>139</v>
      </c>
      <c r="C63" s="36" t="s">
        <v>54</v>
      </c>
      <c r="D63" s="39" t="s">
        <v>140</v>
      </c>
      <c r="E63" s="37">
        <v>31629</v>
      </c>
      <c r="F63" s="37">
        <v>35827</v>
      </c>
      <c r="G63" s="8">
        <v>44220</v>
      </c>
      <c r="H63" s="58">
        <v>505.41</v>
      </c>
    </row>
    <row r="64" spans="1:8" ht="15.75">
      <c r="A64" s="38"/>
      <c r="B64" s="35" t="s">
        <v>6</v>
      </c>
      <c r="C64" s="36" t="s">
        <v>50</v>
      </c>
      <c r="D64" s="39" t="s">
        <v>141</v>
      </c>
      <c r="E64" s="37">
        <v>0</v>
      </c>
      <c r="F64" s="37"/>
      <c r="G64" s="8">
        <v>0</v>
      </c>
      <c r="H64" s="58">
        <v>505.41</v>
      </c>
    </row>
    <row r="65" spans="1:8" ht="15.75">
      <c r="A65" s="38"/>
      <c r="B65" s="35" t="s">
        <v>2</v>
      </c>
      <c r="C65" s="36" t="s">
        <v>50</v>
      </c>
      <c r="D65" s="39" t="s">
        <v>142</v>
      </c>
      <c r="E65" s="37">
        <v>13570</v>
      </c>
      <c r="F65" s="37">
        <v>17000</v>
      </c>
      <c r="G65" s="8">
        <v>18400</v>
      </c>
      <c r="H65" s="58">
        <v>505.41</v>
      </c>
    </row>
    <row r="66" spans="1:8" ht="15.75">
      <c r="A66" s="38"/>
      <c r="B66" s="35" t="s">
        <v>143</v>
      </c>
      <c r="C66" s="36" t="s">
        <v>52</v>
      </c>
      <c r="D66" s="39" t="s">
        <v>144</v>
      </c>
      <c r="E66" s="37">
        <v>2750</v>
      </c>
      <c r="F66" s="37">
        <v>5200</v>
      </c>
      <c r="G66" s="8">
        <v>5509</v>
      </c>
      <c r="H66" s="58">
        <v>505.41</v>
      </c>
    </row>
    <row r="67" spans="1:8" ht="15.75">
      <c r="A67" s="38"/>
      <c r="B67" s="35" t="s">
        <v>145</v>
      </c>
      <c r="C67" s="36" t="s">
        <v>50</v>
      </c>
      <c r="D67" s="39" t="s">
        <v>146</v>
      </c>
      <c r="E67" s="37">
        <v>12586</v>
      </c>
      <c r="F67" s="37">
        <v>22354</v>
      </c>
      <c r="G67" s="8">
        <v>18440</v>
      </c>
      <c r="H67" s="58">
        <v>505.41</v>
      </c>
    </row>
    <row r="68" spans="1:8" ht="15.75">
      <c r="A68" s="38"/>
      <c r="B68" s="35" t="s">
        <v>147</v>
      </c>
      <c r="C68" s="36" t="s">
        <v>50</v>
      </c>
      <c r="D68" s="39" t="s">
        <v>148</v>
      </c>
      <c r="E68" s="37">
        <v>25919</v>
      </c>
      <c r="F68" s="37">
        <v>31045</v>
      </c>
      <c r="G68" s="8">
        <v>37469</v>
      </c>
      <c r="H68" s="58">
        <v>505.41</v>
      </c>
    </row>
    <row r="69" spans="1:8" ht="15.75">
      <c r="A69" s="38"/>
      <c r="B69" s="35" t="s">
        <v>149</v>
      </c>
      <c r="C69" s="36" t="s">
        <v>50</v>
      </c>
      <c r="D69" s="39" t="s">
        <v>150</v>
      </c>
      <c r="E69" s="37">
        <v>8300</v>
      </c>
      <c r="F69" s="37">
        <v>11470</v>
      </c>
      <c r="G69" s="8">
        <v>12028</v>
      </c>
      <c r="H69" s="58">
        <v>505.41</v>
      </c>
    </row>
    <row r="70" spans="1:8" ht="15.75">
      <c r="A70" s="38"/>
      <c r="B70" s="35" t="s">
        <v>151</v>
      </c>
      <c r="C70" s="36" t="s">
        <v>53</v>
      </c>
      <c r="D70" s="39" t="s">
        <v>152</v>
      </c>
      <c r="E70" s="37">
        <v>4991</v>
      </c>
      <c r="F70" s="37">
        <v>9474</v>
      </c>
      <c r="G70" s="8">
        <v>7095</v>
      </c>
      <c r="H70" s="58">
        <v>505.41</v>
      </c>
    </row>
    <row r="71" spans="1:8" ht="15.75">
      <c r="A71" s="38"/>
      <c r="B71" s="35" t="s">
        <v>153</v>
      </c>
      <c r="C71" s="36" t="s">
        <v>53</v>
      </c>
      <c r="D71" s="39" t="s">
        <v>154</v>
      </c>
      <c r="E71" s="37">
        <v>17368</v>
      </c>
      <c r="F71" s="37">
        <v>27350</v>
      </c>
      <c r="G71" s="8">
        <v>21085</v>
      </c>
      <c r="H71" s="58">
        <v>505.41</v>
      </c>
    </row>
    <row r="72" spans="1:8" ht="15.75">
      <c r="A72" s="38"/>
      <c r="B72" s="35" t="s">
        <v>155</v>
      </c>
      <c r="C72" s="36" t="s">
        <v>51</v>
      </c>
      <c r="D72" s="39" t="s">
        <v>156</v>
      </c>
      <c r="E72" s="37">
        <v>6431</v>
      </c>
      <c r="F72" s="37">
        <v>9852</v>
      </c>
      <c r="G72" s="8">
        <v>4273</v>
      </c>
      <c r="H72" s="58">
        <v>505.41</v>
      </c>
    </row>
    <row r="73" spans="1:8" ht="15.75">
      <c r="A73" s="38"/>
      <c r="B73" s="35" t="s">
        <v>157</v>
      </c>
      <c r="C73" s="36" t="s">
        <v>50</v>
      </c>
      <c r="D73" s="39" t="s">
        <v>158</v>
      </c>
      <c r="E73" s="37">
        <v>24659</v>
      </c>
      <c r="F73" s="37">
        <v>22815</v>
      </c>
      <c r="G73" s="8">
        <v>28251</v>
      </c>
      <c r="H73" s="58">
        <v>505.41</v>
      </c>
    </row>
    <row r="74" spans="1:8" ht="15.75">
      <c r="A74" s="38"/>
      <c r="B74" s="35" t="s">
        <v>159</v>
      </c>
      <c r="C74" s="36" t="s">
        <v>50</v>
      </c>
      <c r="D74" s="39" t="s">
        <v>160</v>
      </c>
      <c r="E74" s="37">
        <v>17908</v>
      </c>
      <c r="F74" s="37">
        <v>21298</v>
      </c>
      <c r="G74" s="8">
        <v>19620</v>
      </c>
      <c r="H74" s="58">
        <v>505.41</v>
      </c>
    </row>
    <row r="75" spans="1:8" ht="15.75">
      <c r="A75" s="38"/>
      <c r="B75" s="35" t="s">
        <v>161</v>
      </c>
      <c r="C75" s="36" t="s">
        <v>50</v>
      </c>
      <c r="D75" s="39" t="s">
        <v>162</v>
      </c>
      <c r="E75" s="37">
        <v>38420</v>
      </c>
      <c r="F75" s="37">
        <v>43334</v>
      </c>
      <c r="G75" s="8">
        <v>26344</v>
      </c>
      <c r="H75" s="58">
        <v>505.41</v>
      </c>
    </row>
    <row r="76" spans="1:8" ht="15.75">
      <c r="A76" s="38"/>
      <c r="B76" s="35" t="s">
        <v>163</v>
      </c>
      <c r="C76" s="36" t="s">
        <v>50</v>
      </c>
      <c r="D76" s="39" t="s">
        <v>164</v>
      </c>
      <c r="E76" s="37">
        <v>9120</v>
      </c>
      <c r="F76" s="37">
        <v>11405</v>
      </c>
      <c r="G76" s="8">
        <v>13458</v>
      </c>
      <c r="H76" s="58">
        <v>505.41</v>
      </c>
    </row>
    <row r="77" spans="1:8" ht="15.75">
      <c r="A77" s="38"/>
      <c r="B77" s="35" t="s">
        <v>165</v>
      </c>
      <c r="C77" s="36" t="s">
        <v>50</v>
      </c>
      <c r="D77" s="39" t="s">
        <v>166</v>
      </c>
      <c r="E77" s="37">
        <v>8319</v>
      </c>
      <c r="F77" s="37">
        <v>14595</v>
      </c>
      <c r="G77" s="8">
        <v>10717</v>
      </c>
      <c r="H77" s="58">
        <v>505.41</v>
      </c>
    </row>
    <row r="78" spans="1:8" ht="15.75">
      <c r="A78" s="38"/>
      <c r="B78" s="35" t="s">
        <v>167</v>
      </c>
      <c r="C78" s="36" t="s">
        <v>50</v>
      </c>
      <c r="D78" s="39" t="s">
        <v>168</v>
      </c>
      <c r="E78" s="37">
        <v>8713</v>
      </c>
      <c r="F78" s="37">
        <v>10313</v>
      </c>
      <c r="G78" s="8">
        <v>9683</v>
      </c>
      <c r="H78" s="58">
        <v>505.41</v>
      </c>
    </row>
    <row r="79" spans="1:8" ht="15.75">
      <c r="A79" s="38"/>
      <c r="B79" s="35" t="s">
        <v>169</v>
      </c>
      <c r="C79" s="36" t="s">
        <v>54</v>
      </c>
      <c r="D79" s="39" t="s">
        <v>170</v>
      </c>
      <c r="E79" s="37">
        <v>1535</v>
      </c>
      <c r="F79" s="37">
        <v>2659</v>
      </c>
      <c r="G79" s="8">
        <v>2499</v>
      </c>
      <c r="H79" s="58">
        <v>505.41</v>
      </c>
    </row>
    <row r="80" spans="1:8" ht="15.75">
      <c r="A80" s="38"/>
      <c r="B80" s="35" t="s">
        <v>171</v>
      </c>
      <c r="C80" s="36" t="s">
        <v>50</v>
      </c>
      <c r="D80" s="39" t="s">
        <v>172</v>
      </c>
      <c r="E80" s="37">
        <v>6514</v>
      </c>
      <c r="F80" s="37">
        <v>6889</v>
      </c>
      <c r="G80" s="8">
        <v>6806</v>
      </c>
      <c r="H80" s="58">
        <v>505.41</v>
      </c>
    </row>
    <row r="81" spans="1:8" ht="15.75">
      <c r="A81" s="38"/>
      <c r="B81" s="35" t="s">
        <v>173</v>
      </c>
      <c r="C81" s="36" t="s">
        <v>50</v>
      </c>
      <c r="D81" s="39" t="s">
        <v>174</v>
      </c>
      <c r="E81" s="37"/>
      <c r="F81" s="37"/>
      <c r="G81" s="8">
        <v>0</v>
      </c>
      <c r="H81" s="58">
        <v>505.41</v>
      </c>
    </row>
    <row r="82" spans="1:8" ht="15.75">
      <c r="A82" s="38"/>
      <c r="B82" s="35" t="s">
        <v>175</v>
      </c>
      <c r="C82" s="36" t="s">
        <v>52</v>
      </c>
      <c r="D82" s="39" t="s">
        <v>176</v>
      </c>
      <c r="E82" s="37">
        <v>29497</v>
      </c>
      <c r="F82" s="37">
        <v>45454</v>
      </c>
      <c r="G82" s="8">
        <v>21611</v>
      </c>
      <c r="H82" s="58">
        <v>505.41</v>
      </c>
    </row>
    <row r="83" spans="1:8" ht="15.75">
      <c r="A83" s="38"/>
      <c r="B83" s="35" t="s">
        <v>177</v>
      </c>
      <c r="C83" s="36" t="s">
        <v>50</v>
      </c>
      <c r="D83" s="39" t="s">
        <v>178</v>
      </c>
      <c r="E83" s="37">
        <v>5697</v>
      </c>
      <c r="F83" s="37">
        <v>12644</v>
      </c>
      <c r="G83" s="8">
        <v>12257</v>
      </c>
      <c r="H83" s="58">
        <v>505.41</v>
      </c>
    </row>
    <row r="84" spans="1:8" ht="15.75">
      <c r="A84" s="38"/>
      <c r="B84" s="35" t="s">
        <v>179</v>
      </c>
      <c r="C84" s="36" t="s">
        <v>51</v>
      </c>
      <c r="D84" s="39" t="s">
        <v>180</v>
      </c>
      <c r="E84" s="37">
        <v>13559</v>
      </c>
      <c r="F84" s="37">
        <v>18262</v>
      </c>
      <c r="G84" s="8">
        <v>17617</v>
      </c>
      <c r="H84" s="58">
        <v>505.41</v>
      </c>
    </row>
    <row r="85" spans="1:8" s="9" customFormat="1" ht="15.75">
      <c r="A85" s="52"/>
      <c r="B85" s="48" t="s">
        <v>181</v>
      </c>
      <c r="C85" s="49"/>
      <c r="D85" s="53"/>
      <c r="E85" s="50">
        <f>SUM(E86:E257)</f>
        <v>391175</v>
      </c>
      <c r="F85" s="50">
        <f>SUM(F86:F257)</f>
        <v>543663</v>
      </c>
      <c r="G85" s="50">
        <f>SUM(G86:G257)</f>
        <v>614431</v>
      </c>
      <c r="H85" s="55"/>
    </row>
    <row r="86" spans="1:8" ht="15.75">
      <c r="A86" s="38"/>
      <c r="B86" s="35" t="s">
        <v>573</v>
      </c>
      <c r="C86" s="36" t="s">
        <v>50</v>
      </c>
      <c r="D86" s="39" t="s">
        <v>94</v>
      </c>
      <c r="E86" s="37">
        <v>2385</v>
      </c>
      <c r="F86" s="37">
        <v>2693</v>
      </c>
      <c r="G86" s="8">
        <v>3308</v>
      </c>
      <c r="H86" s="58">
        <v>546.53</v>
      </c>
    </row>
    <row r="87" spans="1:8" ht="15.75">
      <c r="A87" s="38"/>
      <c r="B87" s="35" t="s">
        <v>182</v>
      </c>
      <c r="C87" s="36" t="s">
        <v>50</v>
      </c>
      <c r="D87" s="39" t="s">
        <v>94</v>
      </c>
      <c r="E87" s="37">
        <v>2657</v>
      </c>
      <c r="F87" s="37">
        <v>3151</v>
      </c>
      <c r="G87" s="8">
        <v>3703</v>
      </c>
      <c r="H87" s="58">
        <v>546.53</v>
      </c>
    </row>
    <row r="88" spans="1:8" ht="15.75">
      <c r="A88" s="38"/>
      <c r="B88" s="35" t="s">
        <v>183</v>
      </c>
      <c r="C88" s="36" t="s">
        <v>50</v>
      </c>
      <c r="D88" s="39" t="s">
        <v>94</v>
      </c>
      <c r="E88" s="37">
        <v>1086</v>
      </c>
      <c r="F88" s="37">
        <v>1188</v>
      </c>
      <c r="G88" s="8">
        <v>1364</v>
      </c>
      <c r="H88" s="58">
        <v>546.53</v>
      </c>
    </row>
    <row r="89" spans="1:8" ht="15.75">
      <c r="A89" s="38"/>
      <c r="B89" s="35" t="s">
        <v>184</v>
      </c>
      <c r="C89" s="36" t="s">
        <v>50</v>
      </c>
      <c r="D89" s="39" t="s">
        <v>94</v>
      </c>
      <c r="E89" s="37">
        <v>3755</v>
      </c>
      <c r="F89" s="37">
        <v>4111</v>
      </c>
      <c r="G89" s="8">
        <v>4672</v>
      </c>
      <c r="H89" s="58">
        <v>546.53</v>
      </c>
    </row>
    <row r="90" spans="1:8" ht="15.75">
      <c r="A90" s="38"/>
      <c r="B90" s="35" t="s">
        <v>21</v>
      </c>
      <c r="C90" s="36" t="s">
        <v>50</v>
      </c>
      <c r="D90" s="39" t="s">
        <v>185</v>
      </c>
      <c r="E90" s="37"/>
      <c r="F90" s="37"/>
      <c r="G90" s="8"/>
      <c r="H90" s="58">
        <v>546.53</v>
      </c>
    </row>
    <row r="91" spans="1:8" ht="15.75">
      <c r="A91" s="38"/>
      <c r="B91" s="35" t="s">
        <v>186</v>
      </c>
      <c r="C91" s="36" t="s">
        <v>50</v>
      </c>
      <c r="D91" s="39" t="s">
        <v>187</v>
      </c>
      <c r="E91" s="37">
        <v>1617</v>
      </c>
      <c r="F91" s="37">
        <v>3060</v>
      </c>
      <c r="G91" s="8">
        <v>3124</v>
      </c>
      <c r="H91" s="58">
        <v>546.53</v>
      </c>
    </row>
    <row r="92" spans="1:8" ht="15.75">
      <c r="A92" s="38"/>
      <c r="B92" s="35" t="s">
        <v>188</v>
      </c>
      <c r="C92" s="36" t="s">
        <v>50</v>
      </c>
      <c r="D92" s="39" t="s">
        <v>129</v>
      </c>
      <c r="E92" s="37">
        <v>2900</v>
      </c>
      <c r="F92" s="37">
        <v>2900</v>
      </c>
      <c r="G92" s="8">
        <v>2900</v>
      </c>
      <c r="H92" s="58">
        <v>546.53</v>
      </c>
    </row>
    <row r="93" spans="1:8" ht="15.75">
      <c r="A93" s="38"/>
      <c r="B93" s="35" t="s">
        <v>189</v>
      </c>
      <c r="C93" s="36" t="s">
        <v>50</v>
      </c>
      <c r="D93" s="39" t="s">
        <v>190</v>
      </c>
      <c r="E93" s="37"/>
      <c r="F93" s="37"/>
      <c r="G93" s="8"/>
      <c r="H93" s="58">
        <v>546.53</v>
      </c>
    </row>
    <row r="94" spans="1:8" ht="15.75">
      <c r="A94" s="38"/>
      <c r="B94" s="35" t="s">
        <v>191</v>
      </c>
      <c r="C94" s="36" t="s">
        <v>50</v>
      </c>
      <c r="D94" s="39" t="s">
        <v>190</v>
      </c>
      <c r="E94" s="37">
        <v>5639</v>
      </c>
      <c r="F94" s="37">
        <v>8724</v>
      </c>
      <c r="G94" s="8">
        <v>10104</v>
      </c>
      <c r="H94" s="58">
        <v>546.53</v>
      </c>
    </row>
    <row r="95" spans="1:8" ht="15.75">
      <c r="A95" s="38"/>
      <c r="B95" s="35" t="s">
        <v>192</v>
      </c>
      <c r="C95" s="36" t="s">
        <v>50</v>
      </c>
      <c r="D95" s="39" t="s">
        <v>193</v>
      </c>
      <c r="E95" s="37">
        <v>6062</v>
      </c>
      <c r="F95" s="37">
        <v>8017</v>
      </c>
      <c r="G95" s="8">
        <v>8698</v>
      </c>
      <c r="H95" s="58">
        <v>546.53</v>
      </c>
    </row>
    <row r="96" spans="1:8" ht="15.75">
      <c r="A96" s="38"/>
      <c r="B96" s="35" t="s">
        <v>17</v>
      </c>
      <c r="C96" s="36" t="s">
        <v>50</v>
      </c>
      <c r="D96" s="39" t="s">
        <v>194</v>
      </c>
      <c r="E96" s="37"/>
      <c r="F96" s="37">
        <v>0</v>
      </c>
      <c r="G96" s="8"/>
      <c r="H96" s="58">
        <v>546.53</v>
      </c>
    </row>
    <row r="97" spans="1:8" ht="15.75">
      <c r="A97" s="38"/>
      <c r="B97" s="35" t="s">
        <v>195</v>
      </c>
      <c r="C97" s="36" t="s">
        <v>50</v>
      </c>
      <c r="D97" s="39" t="s">
        <v>196</v>
      </c>
      <c r="E97" s="37">
        <v>1600</v>
      </c>
      <c r="F97" s="37">
        <v>1600</v>
      </c>
      <c r="G97" s="8">
        <v>1650</v>
      </c>
      <c r="H97" s="58">
        <v>546.53</v>
      </c>
    </row>
    <row r="98" spans="1:8" ht="15.75">
      <c r="A98" s="38"/>
      <c r="B98" s="35" t="s">
        <v>197</v>
      </c>
      <c r="C98" s="36" t="s">
        <v>50</v>
      </c>
      <c r="D98" s="39" t="s">
        <v>198</v>
      </c>
      <c r="E98" s="37">
        <v>1090</v>
      </c>
      <c r="F98" s="37">
        <v>1418</v>
      </c>
      <c r="G98" s="8">
        <v>1246</v>
      </c>
      <c r="H98" s="58">
        <v>546.53</v>
      </c>
    </row>
    <row r="99" spans="1:8" ht="15.75">
      <c r="A99" s="38"/>
      <c r="B99" s="35" t="s">
        <v>199</v>
      </c>
      <c r="C99" s="36" t="s">
        <v>50</v>
      </c>
      <c r="D99" s="39" t="s">
        <v>200</v>
      </c>
      <c r="E99" s="37">
        <v>641</v>
      </c>
      <c r="F99" s="37">
        <v>756</v>
      </c>
      <c r="G99" s="8">
        <v>870</v>
      </c>
      <c r="H99" s="58">
        <v>546.53</v>
      </c>
    </row>
    <row r="100" spans="1:8" ht="15.75">
      <c r="A100" s="38"/>
      <c r="B100" s="35" t="s">
        <v>201</v>
      </c>
      <c r="C100" s="36" t="s">
        <v>50</v>
      </c>
      <c r="D100" s="39" t="s">
        <v>202</v>
      </c>
      <c r="E100" s="37">
        <v>1903</v>
      </c>
      <c r="F100" s="37">
        <v>2871</v>
      </c>
      <c r="G100" s="8">
        <v>2319</v>
      </c>
      <c r="H100" s="58">
        <v>546.53</v>
      </c>
    </row>
    <row r="101" spans="1:8" ht="15.75">
      <c r="A101" s="38"/>
      <c r="B101" s="35" t="s">
        <v>203</v>
      </c>
      <c r="C101" s="36" t="s">
        <v>50</v>
      </c>
      <c r="D101" s="39" t="s">
        <v>204</v>
      </c>
      <c r="E101" s="37">
        <v>711</v>
      </c>
      <c r="F101" s="37">
        <v>1149</v>
      </c>
      <c r="G101" s="8">
        <v>952</v>
      </c>
      <c r="H101" s="58">
        <v>546.53</v>
      </c>
    </row>
    <row r="102" spans="1:8" ht="15.75">
      <c r="A102" s="38"/>
      <c r="B102" s="35" t="s">
        <v>26</v>
      </c>
      <c r="C102" s="36" t="s">
        <v>53</v>
      </c>
      <c r="D102" s="39" t="s">
        <v>205</v>
      </c>
      <c r="E102" s="37">
        <v>764</v>
      </c>
      <c r="F102" s="37">
        <v>867</v>
      </c>
      <c r="G102" s="8">
        <v>1138</v>
      </c>
      <c r="H102" s="58">
        <v>546.53</v>
      </c>
    </row>
    <row r="103" spans="1:8" ht="15.75">
      <c r="A103" s="38"/>
      <c r="B103" s="35" t="s">
        <v>20</v>
      </c>
      <c r="C103" s="36" t="s">
        <v>50</v>
      </c>
      <c r="D103" s="39" t="s">
        <v>206</v>
      </c>
      <c r="E103" s="37">
        <v>3979</v>
      </c>
      <c r="F103" s="37">
        <v>5322</v>
      </c>
      <c r="G103" s="8">
        <v>6336</v>
      </c>
      <c r="H103" s="58">
        <v>546.53</v>
      </c>
    </row>
    <row r="104" spans="1:8" ht="15.75">
      <c r="A104" s="38"/>
      <c r="B104" s="35" t="s">
        <v>207</v>
      </c>
      <c r="C104" s="36" t="s">
        <v>50</v>
      </c>
      <c r="D104" s="39" t="s">
        <v>208</v>
      </c>
      <c r="E104" s="37">
        <v>2428</v>
      </c>
      <c r="F104" s="37">
        <v>2640</v>
      </c>
      <c r="G104" s="8">
        <v>3040</v>
      </c>
      <c r="H104" s="58">
        <v>546.53</v>
      </c>
    </row>
    <row r="105" spans="1:8" ht="15.75">
      <c r="A105" s="38"/>
      <c r="B105" s="35" t="s">
        <v>209</v>
      </c>
      <c r="C105" s="36" t="s">
        <v>50</v>
      </c>
      <c r="D105" s="39" t="s">
        <v>210</v>
      </c>
      <c r="E105" s="37">
        <v>1613</v>
      </c>
      <c r="F105" s="37">
        <v>1885</v>
      </c>
      <c r="G105" s="8">
        <v>2498</v>
      </c>
      <c r="H105" s="58">
        <v>546.53</v>
      </c>
    </row>
    <row r="106" spans="1:8" ht="15.75">
      <c r="A106" s="38"/>
      <c r="B106" s="35" t="s">
        <v>211</v>
      </c>
      <c r="C106" s="36" t="s">
        <v>50</v>
      </c>
      <c r="D106" s="39" t="s">
        <v>110</v>
      </c>
      <c r="E106" s="37">
        <v>3000</v>
      </c>
      <c r="F106" s="37">
        <v>4300</v>
      </c>
      <c r="G106" s="8">
        <v>4800</v>
      </c>
      <c r="H106" s="58">
        <v>546.53</v>
      </c>
    </row>
    <row r="107" spans="1:8" ht="15.75">
      <c r="A107" s="38"/>
      <c r="B107" s="35" t="s">
        <v>212</v>
      </c>
      <c r="C107" s="36" t="s">
        <v>50</v>
      </c>
      <c r="D107" s="39" t="s">
        <v>113</v>
      </c>
      <c r="E107" s="37">
        <v>5000</v>
      </c>
      <c r="F107" s="37">
        <v>5200</v>
      </c>
      <c r="G107" s="8">
        <v>6200</v>
      </c>
      <c r="H107" s="58">
        <v>546.53</v>
      </c>
    </row>
    <row r="108" spans="1:8" ht="15.75">
      <c r="A108" s="38"/>
      <c r="B108" s="35" t="s">
        <v>213</v>
      </c>
      <c r="C108" s="36" t="s">
        <v>50</v>
      </c>
      <c r="D108" s="39" t="s">
        <v>113</v>
      </c>
      <c r="E108" s="37">
        <v>0</v>
      </c>
      <c r="F108" s="37">
        <v>0</v>
      </c>
      <c r="G108" s="8">
        <v>5900</v>
      </c>
      <c r="H108" s="58">
        <v>546.53</v>
      </c>
    </row>
    <row r="109" spans="1:8" ht="15.75">
      <c r="A109" s="38"/>
      <c r="B109" s="35" t="s">
        <v>214</v>
      </c>
      <c r="C109" s="36" t="s">
        <v>50</v>
      </c>
      <c r="D109" s="39" t="s">
        <v>113</v>
      </c>
      <c r="E109" s="37">
        <v>3850</v>
      </c>
      <c r="F109" s="37">
        <v>5500</v>
      </c>
      <c r="G109" s="8"/>
      <c r="H109" s="58">
        <v>546.53</v>
      </c>
    </row>
    <row r="110" spans="1:8" ht="15.75">
      <c r="A110" s="38"/>
      <c r="B110" s="35" t="s">
        <v>215</v>
      </c>
      <c r="C110" s="36" t="s">
        <v>50</v>
      </c>
      <c r="D110" s="39" t="s">
        <v>113</v>
      </c>
      <c r="E110" s="37">
        <v>750</v>
      </c>
      <c r="F110" s="37">
        <v>1450</v>
      </c>
      <c r="G110" s="8">
        <v>1280</v>
      </c>
      <c r="H110" s="58">
        <v>546.53</v>
      </c>
    </row>
    <row r="111" spans="1:8" ht="15.75">
      <c r="A111" s="38"/>
      <c r="B111" s="35" t="s">
        <v>27</v>
      </c>
      <c r="C111" s="36" t="s">
        <v>50</v>
      </c>
      <c r="D111" s="39" t="s">
        <v>216</v>
      </c>
      <c r="E111" s="37">
        <v>4994</v>
      </c>
      <c r="F111" s="37">
        <v>6131</v>
      </c>
      <c r="G111" s="8">
        <v>8700</v>
      </c>
      <c r="H111" s="58">
        <v>546.53</v>
      </c>
    </row>
    <row r="112" spans="1:8" ht="15.75">
      <c r="A112" s="38"/>
      <c r="B112" s="35" t="s">
        <v>217</v>
      </c>
      <c r="C112" s="36" t="s">
        <v>50</v>
      </c>
      <c r="D112" s="39" t="s">
        <v>218</v>
      </c>
      <c r="E112" s="37">
        <v>2528</v>
      </c>
      <c r="F112" s="37">
        <v>2456</v>
      </c>
      <c r="G112" s="8">
        <v>7330</v>
      </c>
      <c r="H112" s="58">
        <v>546.53</v>
      </c>
    </row>
    <row r="113" spans="1:8" ht="15.75">
      <c r="A113" s="38"/>
      <c r="B113" s="35" t="s">
        <v>219</v>
      </c>
      <c r="C113" s="36" t="s">
        <v>50</v>
      </c>
      <c r="D113" s="39" t="s">
        <v>220</v>
      </c>
      <c r="E113" s="37">
        <v>1092</v>
      </c>
      <c r="F113" s="37">
        <v>1617</v>
      </c>
      <c r="G113" s="8">
        <v>2544</v>
      </c>
      <c r="H113" s="58">
        <v>546.53</v>
      </c>
    </row>
    <row r="114" spans="1:8" ht="15.75">
      <c r="A114" s="38"/>
      <c r="B114" s="35" t="s">
        <v>221</v>
      </c>
      <c r="C114" s="36" t="s">
        <v>54</v>
      </c>
      <c r="D114" s="39" t="s">
        <v>121</v>
      </c>
      <c r="E114" s="37">
        <v>1078</v>
      </c>
      <c r="F114" s="37">
        <v>1032</v>
      </c>
      <c r="G114" s="8">
        <v>1576</v>
      </c>
      <c r="H114" s="58">
        <v>546.53</v>
      </c>
    </row>
    <row r="115" spans="1:8" ht="15.75">
      <c r="A115" s="38"/>
      <c r="B115" s="35" t="s">
        <v>222</v>
      </c>
      <c r="C115" s="36" t="s">
        <v>50</v>
      </c>
      <c r="D115" s="39" t="s">
        <v>223</v>
      </c>
      <c r="E115" s="37">
        <v>1084</v>
      </c>
      <c r="F115" s="37">
        <v>1636</v>
      </c>
      <c r="G115" s="8">
        <v>1405</v>
      </c>
      <c r="H115" s="58">
        <v>546.53</v>
      </c>
    </row>
    <row r="116" spans="1:8" ht="15.75">
      <c r="A116" s="38"/>
      <c r="B116" s="35" t="s">
        <v>224</v>
      </c>
      <c r="C116" s="36" t="s">
        <v>50</v>
      </c>
      <c r="D116" s="39" t="s">
        <v>225</v>
      </c>
      <c r="E116" s="37">
        <v>4847</v>
      </c>
      <c r="F116" s="37">
        <v>6605</v>
      </c>
      <c r="G116" s="8">
        <v>1968</v>
      </c>
      <c r="H116" s="58">
        <v>546.53</v>
      </c>
    </row>
    <row r="117" spans="1:8" ht="15.75">
      <c r="A117" s="38"/>
      <c r="B117" s="35" t="s">
        <v>9</v>
      </c>
      <c r="C117" s="36" t="s">
        <v>50</v>
      </c>
      <c r="D117" s="39" t="s">
        <v>226</v>
      </c>
      <c r="E117" s="37">
        <v>3600</v>
      </c>
      <c r="F117" s="37">
        <v>6300</v>
      </c>
      <c r="G117" s="8">
        <v>6585</v>
      </c>
      <c r="H117" s="58">
        <v>546.53</v>
      </c>
    </row>
    <row r="118" spans="1:8" ht="15.75">
      <c r="A118" s="38"/>
      <c r="B118" s="35" t="s">
        <v>227</v>
      </c>
      <c r="C118" s="36" t="s">
        <v>50</v>
      </c>
      <c r="D118" s="39" t="s">
        <v>228</v>
      </c>
      <c r="E118" s="37">
        <v>3790</v>
      </c>
      <c r="F118" s="37">
        <v>4552</v>
      </c>
      <c r="G118" s="8">
        <v>6500</v>
      </c>
      <c r="H118" s="58">
        <v>546.53</v>
      </c>
    </row>
    <row r="119" spans="1:8" ht="15.75">
      <c r="A119" s="38"/>
      <c r="B119" s="35" t="s">
        <v>229</v>
      </c>
      <c r="C119" s="36" t="s">
        <v>50</v>
      </c>
      <c r="D119" s="39" t="s">
        <v>230</v>
      </c>
      <c r="E119" s="37">
        <f>3039+1296</f>
        <v>4335</v>
      </c>
      <c r="F119" s="37">
        <f>4579+1773</f>
        <v>6352</v>
      </c>
      <c r="G119" s="8">
        <v>5681</v>
      </c>
      <c r="H119" s="58">
        <v>546.53</v>
      </c>
    </row>
    <row r="120" spans="1:8" ht="15.75">
      <c r="A120" s="38"/>
      <c r="B120" s="35" t="s">
        <v>231</v>
      </c>
      <c r="C120" s="36" t="s">
        <v>50</v>
      </c>
      <c r="D120" s="39" t="s">
        <v>232</v>
      </c>
      <c r="E120" s="37">
        <v>1776</v>
      </c>
      <c r="F120" s="37">
        <v>2160</v>
      </c>
      <c r="G120" s="8">
        <f>4947+1823</f>
        <v>6770</v>
      </c>
      <c r="H120" s="58">
        <v>546.53</v>
      </c>
    </row>
    <row r="121" spans="1:8" ht="15.75">
      <c r="A121" s="38"/>
      <c r="B121" s="35" t="s">
        <v>233</v>
      </c>
      <c r="C121" s="36" t="s">
        <v>50</v>
      </c>
      <c r="D121" s="39" t="s">
        <v>234</v>
      </c>
      <c r="E121" s="37">
        <v>2101</v>
      </c>
      <c r="F121" s="37">
        <v>3199</v>
      </c>
      <c r="G121" s="8">
        <v>2021</v>
      </c>
      <c r="H121" s="58">
        <v>546.53</v>
      </c>
    </row>
    <row r="122" spans="1:8" ht="15.75">
      <c r="A122" s="38"/>
      <c r="B122" s="35" t="s">
        <v>235</v>
      </c>
      <c r="C122" s="36" t="s">
        <v>50</v>
      </c>
      <c r="D122" s="39" t="s">
        <v>170</v>
      </c>
      <c r="E122" s="37">
        <v>1122</v>
      </c>
      <c r="F122" s="37">
        <v>1659</v>
      </c>
      <c r="G122" s="8">
        <v>6093</v>
      </c>
      <c r="H122" s="58">
        <v>546.53</v>
      </c>
    </row>
    <row r="123" spans="1:8" ht="15.75">
      <c r="A123" s="38"/>
      <c r="B123" s="35" t="s">
        <v>236</v>
      </c>
      <c r="C123" s="36" t="s">
        <v>50</v>
      </c>
      <c r="D123" s="39" t="s">
        <v>237</v>
      </c>
      <c r="E123" s="37">
        <v>7451</v>
      </c>
      <c r="F123" s="37">
        <v>9801</v>
      </c>
      <c r="G123" s="8">
        <v>1629</v>
      </c>
      <c r="H123" s="58">
        <v>546.53</v>
      </c>
    </row>
    <row r="124" spans="1:8" ht="15.75">
      <c r="A124" s="38"/>
      <c r="B124" s="35" t="s">
        <v>14</v>
      </c>
      <c r="C124" s="36" t="s">
        <v>50</v>
      </c>
      <c r="D124" s="39" t="s">
        <v>238</v>
      </c>
      <c r="E124" s="37">
        <v>6000</v>
      </c>
      <c r="F124" s="37">
        <v>4000</v>
      </c>
      <c r="G124" s="8">
        <v>12018</v>
      </c>
      <c r="H124" s="58">
        <v>546.53</v>
      </c>
    </row>
    <row r="125" spans="1:8" ht="15.75">
      <c r="A125" s="38"/>
      <c r="B125" s="35" t="s">
        <v>239</v>
      </c>
      <c r="C125" s="36" t="s">
        <v>50</v>
      </c>
      <c r="D125" s="39" t="s">
        <v>77</v>
      </c>
      <c r="E125" s="37">
        <v>2630</v>
      </c>
      <c r="F125" s="37">
        <v>1780</v>
      </c>
      <c r="G125" s="8">
        <v>4300</v>
      </c>
      <c r="H125" s="58">
        <v>546.53</v>
      </c>
    </row>
    <row r="126" spans="1:8" ht="15.75">
      <c r="A126" s="38"/>
      <c r="B126" s="35" t="s">
        <v>240</v>
      </c>
      <c r="C126" s="36" t="s">
        <v>50</v>
      </c>
      <c r="D126" s="39" t="s">
        <v>241</v>
      </c>
      <c r="E126" s="37">
        <v>6609</v>
      </c>
      <c r="F126" s="37">
        <v>7746</v>
      </c>
      <c r="G126" s="8">
        <v>2486</v>
      </c>
      <c r="H126" s="58">
        <v>546.53</v>
      </c>
    </row>
    <row r="127" spans="1:8" ht="15.75">
      <c r="A127" s="38"/>
      <c r="B127" s="35" t="s">
        <v>242</v>
      </c>
      <c r="C127" s="36" t="s">
        <v>50</v>
      </c>
      <c r="D127" s="39" t="s">
        <v>243</v>
      </c>
      <c r="E127" s="37">
        <v>2259</v>
      </c>
      <c r="F127" s="37">
        <v>3058</v>
      </c>
      <c r="G127" s="8">
        <v>8692</v>
      </c>
      <c r="H127" s="58">
        <v>546.53</v>
      </c>
    </row>
    <row r="128" spans="1:8" ht="15.75">
      <c r="A128" s="38"/>
      <c r="B128" s="35" t="s">
        <v>244</v>
      </c>
      <c r="C128" s="36" t="s">
        <v>50</v>
      </c>
      <c r="D128" s="39" t="s">
        <v>245</v>
      </c>
      <c r="E128" s="37">
        <v>2383</v>
      </c>
      <c r="F128" s="37">
        <v>2823</v>
      </c>
      <c r="G128" s="8">
        <v>3557</v>
      </c>
      <c r="H128" s="58">
        <v>546.53</v>
      </c>
    </row>
    <row r="129" spans="1:8" ht="15.75">
      <c r="A129" s="38"/>
      <c r="B129" s="35" t="s">
        <v>246</v>
      </c>
      <c r="C129" s="36" t="s">
        <v>50</v>
      </c>
      <c r="D129" s="39" t="s">
        <v>247</v>
      </c>
      <c r="E129" s="37">
        <v>2111</v>
      </c>
      <c r="F129" s="37">
        <v>4026</v>
      </c>
      <c r="G129" s="8">
        <v>3746</v>
      </c>
      <c r="H129" s="58">
        <v>546.53</v>
      </c>
    </row>
    <row r="130" spans="1:8" ht="15.75">
      <c r="A130" s="38"/>
      <c r="B130" s="35" t="s">
        <v>24</v>
      </c>
      <c r="C130" s="36" t="s">
        <v>50</v>
      </c>
      <c r="D130" s="39" t="s">
        <v>248</v>
      </c>
      <c r="E130" s="37">
        <v>4335</v>
      </c>
      <c r="F130" s="37">
        <v>6164</v>
      </c>
      <c r="G130" s="8">
        <v>3485</v>
      </c>
      <c r="H130" s="58">
        <v>546.53</v>
      </c>
    </row>
    <row r="131" spans="1:8" ht="15.75">
      <c r="A131" s="38"/>
      <c r="B131" s="35" t="s">
        <v>12</v>
      </c>
      <c r="C131" s="36" t="s">
        <v>50</v>
      </c>
      <c r="D131" s="39" t="s">
        <v>249</v>
      </c>
      <c r="E131" s="37">
        <v>1479</v>
      </c>
      <c r="F131" s="37">
        <f>782+2063</f>
        <v>2845</v>
      </c>
      <c r="G131" s="8">
        <v>5742</v>
      </c>
      <c r="H131" s="58">
        <v>546.53</v>
      </c>
    </row>
    <row r="132" spans="1:8" s="17" customFormat="1" ht="15.75">
      <c r="A132" s="38"/>
      <c r="B132" s="35" t="s">
        <v>250</v>
      </c>
      <c r="C132" s="36" t="s">
        <v>50</v>
      </c>
      <c r="D132" s="39" t="s">
        <v>251</v>
      </c>
      <c r="E132" s="37">
        <v>5431</v>
      </c>
      <c r="F132" s="37">
        <v>6302</v>
      </c>
      <c r="G132" s="8">
        <f>916+2100</f>
        <v>3016</v>
      </c>
      <c r="H132" s="58">
        <v>546.53</v>
      </c>
    </row>
    <row r="133" spans="1:8" ht="15.75">
      <c r="A133" s="38"/>
      <c r="B133" s="35" t="s">
        <v>252</v>
      </c>
      <c r="C133" s="36" t="s">
        <v>50</v>
      </c>
      <c r="D133" s="39" t="s">
        <v>253</v>
      </c>
      <c r="E133" s="37">
        <v>3086</v>
      </c>
      <c r="F133" s="37">
        <v>3573</v>
      </c>
      <c r="G133" s="8">
        <v>6208</v>
      </c>
      <c r="H133" s="58">
        <v>546.53</v>
      </c>
    </row>
    <row r="134" spans="1:8" ht="15.75">
      <c r="A134" s="38"/>
      <c r="B134" s="35" t="s">
        <v>254</v>
      </c>
      <c r="C134" s="36" t="s">
        <v>53</v>
      </c>
      <c r="D134" s="39" t="s">
        <v>255</v>
      </c>
      <c r="E134" s="37">
        <v>2805</v>
      </c>
      <c r="F134" s="37">
        <v>4201</v>
      </c>
      <c r="G134" s="8">
        <v>4712</v>
      </c>
      <c r="H134" s="58">
        <v>546.53</v>
      </c>
    </row>
    <row r="135" spans="1:8" ht="15.75">
      <c r="A135" s="38"/>
      <c r="B135" s="35" t="s">
        <v>256</v>
      </c>
      <c r="C135" s="36" t="s">
        <v>53</v>
      </c>
      <c r="D135" s="39" t="s">
        <v>255</v>
      </c>
      <c r="E135" s="37">
        <v>1107</v>
      </c>
      <c r="F135" s="37">
        <v>9000</v>
      </c>
      <c r="G135" s="8">
        <v>4038</v>
      </c>
      <c r="H135" s="58">
        <v>546.53</v>
      </c>
    </row>
    <row r="136" spans="1:8" s="18" customFormat="1" ht="15.75">
      <c r="A136" s="38"/>
      <c r="B136" s="35" t="s">
        <v>23</v>
      </c>
      <c r="C136" s="36" t="s">
        <v>50</v>
      </c>
      <c r="D136" s="39" t="s">
        <v>257</v>
      </c>
      <c r="E136" s="37">
        <v>806</v>
      </c>
      <c r="F136" s="37">
        <v>1383</v>
      </c>
      <c r="G136" s="8">
        <v>5776</v>
      </c>
      <c r="H136" s="58">
        <v>546.53</v>
      </c>
    </row>
    <row r="137" spans="1:8" ht="15.75">
      <c r="A137" s="38"/>
      <c r="B137" s="35" t="s">
        <v>258</v>
      </c>
      <c r="C137" s="36" t="s">
        <v>50</v>
      </c>
      <c r="D137" s="39" t="s">
        <v>259</v>
      </c>
      <c r="E137" s="37">
        <v>3692</v>
      </c>
      <c r="F137" s="37">
        <v>4303</v>
      </c>
      <c r="G137" s="8">
        <v>1739</v>
      </c>
      <c r="H137" s="58">
        <v>546.53</v>
      </c>
    </row>
    <row r="138" spans="1:8" s="19" customFormat="1" ht="15.75">
      <c r="A138" s="38"/>
      <c r="B138" s="35" t="s">
        <v>260</v>
      </c>
      <c r="C138" s="36" t="s">
        <v>50</v>
      </c>
      <c r="D138" s="39" t="s">
        <v>261</v>
      </c>
      <c r="E138" s="37"/>
      <c r="F138" s="37">
        <v>5917</v>
      </c>
      <c r="G138" s="8">
        <v>4778</v>
      </c>
      <c r="H138" s="58">
        <v>546.53</v>
      </c>
    </row>
    <row r="139" spans="1:8" ht="15.75">
      <c r="A139" s="38"/>
      <c r="B139" s="35" t="s">
        <v>262</v>
      </c>
      <c r="C139" s="36" t="s">
        <v>51</v>
      </c>
      <c r="D139" s="39" t="s">
        <v>263</v>
      </c>
      <c r="E139" s="37">
        <v>503</v>
      </c>
      <c r="F139" s="37">
        <v>1478</v>
      </c>
      <c r="G139" s="8">
        <v>6070</v>
      </c>
      <c r="H139" s="58">
        <v>546.53</v>
      </c>
    </row>
    <row r="140" spans="1:8" ht="15.75">
      <c r="A140" s="38"/>
      <c r="B140" s="35" t="s">
        <v>264</v>
      </c>
      <c r="C140" s="36" t="s">
        <v>53</v>
      </c>
      <c r="D140" s="39" t="s">
        <v>265</v>
      </c>
      <c r="E140" s="37">
        <v>1516</v>
      </c>
      <c r="F140" s="37">
        <v>8263</v>
      </c>
      <c r="G140" s="8">
        <v>1646</v>
      </c>
      <c r="H140" s="58">
        <v>546.53</v>
      </c>
    </row>
    <row r="141" spans="1:8" ht="15.75">
      <c r="A141" s="38"/>
      <c r="B141" s="35" t="s">
        <v>266</v>
      </c>
      <c r="C141" s="36" t="s">
        <v>50</v>
      </c>
      <c r="D141" s="39" t="s">
        <v>267</v>
      </c>
      <c r="E141" s="37">
        <v>4160</v>
      </c>
      <c r="F141" s="37">
        <v>3991</v>
      </c>
      <c r="G141" s="8">
        <v>9204</v>
      </c>
      <c r="H141" s="58">
        <v>546.53</v>
      </c>
    </row>
    <row r="142" spans="1:8" ht="15.75">
      <c r="A142" s="38"/>
      <c r="B142" s="35" t="s">
        <v>268</v>
      </c>
      <c r="C142" s="36" t="s">
        <v>50</v>
      </c>
      <c r="D142" s="39" t="s">
        <v>269</v>
      </c>
      <c r="E142" s="37">
        <v>1673</v>
      </c>
      <c r="F142" s="37"/>
      <c r="G142" s="8">
        <v>2626</v>
      </c>
      <c r="H142" s="58">
        <v>546.53</v>
      </c>
    </row>
    <row r="143" spans="1:8" s="18" customFormat="1" ht="15.75">
      <c r="A143" s="38"/>
      <c r="B143" s="35" t="s">
        <v>29</v>
      </c>
      <c r="C143" s="36" t="s">
        <v>53</v>
      </c>
      <c r="D143" s="39" t="s">
        <v>270</v>
      </c>
      <c r="E143" s="37"/>
      <c r="F143" s="37">
        <v>1930</v>
      </c>
      <c r="G143" s="8"/>
      <c r="H143" s="58">
        <v>546.53</v>
      </c>
    </row>
    <row r="144" spans="1:8" ht="15.75">
      <c r="A144" s="38"/>
      <c r="B144" s="35" t="s">
        <v>22</v>
      </c>
      <c r="C144" s="36" t="s">
        <v>50</v>
      </c>
      <c r="D144" s="39" t="s">
        <v>271</v>
      </c>
      <c r="E144" s="37">
        <v>1525</v>
      </c>
      <c r="F144" s="37">
        <f>5076</f>
        <v>5076</v>
      </c>
      <c r="G144" s="8">
        <v>2102</v>
      </c>
      <c r="H144" s="58">
        <v>546.53</v>
      </c>
    </row>
    <row r="145" spans="1:8" ht="15.75">
      <c r="A145" s="38"/>
      <c r="B145" s="35" t="s">
        <v>272</v>
      </c>
      <c r="C145" s="36" t="s">
        <v>50</v>
      </c>
      <c r="D145" s="39" t="s">
        <v>273</v>
      </c>
      <c r="E145" s="37">
        <v>3946</v>
      </c>
      <c r="F145" s="37">
        <v>3992</v>
      </c>
      <c r="G145" s="8">
        <f>6221</f>
        <v>6221</v>
      </c>
      <c r="H145" s="58">
        <v>546.53</v>
      </c>
    </row>
    <row r="146" spans="1:8" ht="15.75">
      <c r="A146" s="38"/>
      <c r="B146" s="35" t="s">
        <v>274</v>
      </c>
      <c r="C146" s="36" t="s">
        <v>50</v>
      </c>
      <c r="D146" s="39" t="s">
        <v>275</v>
      </c>
      <c r="E146" s="37">
        <v>2030</v>
      </c>
      <c r="F146" s="37">
        <v>5382</v>
      </c>
      <c r="G146" s="8">
        <v>3085</v>
      </c>
      <c r="H146" s="58">
        <v>546.53</v>
      </c>
    </row>
    <row r="147" spans="1:8" ht="15.75">
      <c r="A147" s="38"/>
      <c r="B147" s="35" t="s">
        <v>276</v>
      </c>
      <c r="C147" s="36" t="s">
        <v>50</v>
      </c>
      <c r="D147" s="39" t="s">
        <v>277</v>
      </c>
      <c r="E147" s="37">
        <v>2904</v>
      </c>
      <c r="F147" s="37">
        <v>2830</v>
      </c>
      <c r="G147" s="8">
        <v>3889</v>
      </c>
      <c r="H147" s="58">
        <v>546.53</v>
      </c>
    </row>
    <row r="148" spans="1:8" ht="15.75">
      <c r="A148" s="38"/>
      <c r="B148" s="35" t="s">
        <v>278</v>
      </c>
      <c r="C148" s="36" t="s">
        <v>50</v>
      </c>
      <c r="D148" s="39" t="s">
        <v>279</v>
      </c>
      <c r="E148" s="37">
        <v>2110</v>
      </c>
      <c r="F148" s="37">
        <v>3841</v>
      </c>
      <c r="G148" s="8">
        <v>2910</v>
      </c>
      <c r="H148" s="58">
        <v>546.53</v>
      </c>
    </row>
    <row r="149" spans="1:8" ht="15.75">
      <c r="A149" s="38"/>
      <c r="B149" s="35" t="s">
        <v>10</v>
      </c>
      <c r="C149" s="36" t="s">
        <v>50</v>
      </c>
      <c r="D149" s="39" t="s">
        <v>280</v>
      </c>
      <c r="E149" s="37">
        <v>3322</v>
      </c>
      <c r="F149" s="37">
        <v>5756</v>
      </c>
      <c r="G149" s="8">
        <v>4801</v>
      </c>
      <c r="H149" s="58">
        <v>546.53</v>
      </c>
    </row>
    <row r="150" spans="1:8" ht="15.75">
      <c r="A150" s="38"/>
      <c r="B150" s="35" t="s">
        <v>281</v>
      </c>
      <c r="C150" s="36" t="s">
        <v>50</v>
      </c>
      <c r="D150" s="39" t="s">
        <v>282</v>
      </c>
      <c r="E150" s="37">
        <v>2337</v>
      </c>
      <c r="F150" s="37">
        <v>3637</v>
      </c>
      <c r="G150" s="8">
        <v>5759</v>
      </c>
      <c r="H150" s="58">
        <v>546.53</v>
      </c>
    </row>
    <row r="151" spans="1:8" ht="15.75">
      <c r="A151" s="38"/>
      <c r="B151" s="35" t="s">
        <v>283</v>
      </c>
      <c r="C151" s="36" t="s">
        <v>50</v>
      </c>
      <c r="D151" s="39" t="s">
        <v>284</v>
      </c>
      <c r="E151" s="37">
        <v>3272</v>
      </c>
      <c r="F151" s="37"/>
      <c r="G151" s="8">
        <v>4932</v>
      </c>
      <c r="H151" s="58">
        <v>546.53</v>
      </c>
    </row>
    <row r="152" spans="1:8" s="18" customFormat="1" ht="15.75">
      <c r="A152" s="38"/>
      <c r="B152" s="35" t="s">
        <v>285</v>
      </c>
      <c r="C152" s="36" t="s">
        <v>50</v>
      </c>
      <c r="D152" s="39" t="s">
        <v>286</v>
      </c>
      <c r="E152" s="37"/>
      <c r="F152" s="37">
        <f>4446+3850</f>
        <v>8296</v>
      </c>
      <c r="G152" s="8"/>
      <c r="H152" s="58">
        <v>546.53</v>
      </c>
    </row>
    <row r="153" spans="1:8" ht="15.75">
      <c r="A153" s="38"/>
      <c r="B153" s="35" t="s">
        <v>287</v>
      </c>
      <c r="C153" s="36" t="s">
        <v>53</v>
      </c>
      <c r="D153" s="39" t="s">
        <v>288</v>
      </c>
      <c r="E153" s="37">
        <f>3301+2866</f>
        <v>6167</v>
      </c>
      <c r="F153" s="37">
        <v>2481</v>
      </c>
      <c r="G153" s="8">
        <f>3985+3587</f>
        <v>7572</v>
      </c>
      <c r="H153" s="58">
        <v>546.53</v>
      </c>
    </row>
    <row r="154" spans="1:8" ht="15.75">
      <c r="A154" s="38"/>
      <c r="B154" s="35" t="s">
        <v>289</v>
      </c>
      <c r="C154" s="36" t="s">
        <v>50</v>
      </c>
      <c r="D154" s="39" t="s">
        <v>290</v>
      </c>
      <c r="E154" s="37">
        <v>1885</v>
      </c>
      <c r="F154" s="37">
        <v>7359</v>
      </c>
      <c r="G154" s="8">
        <v>2500</v>
      </c>
      <c r="H154" s="58">
        <v>546.53</v>
      </c>
    </row>
    <row r="155" spans="1:8" ht="15.75">
      <c r="A155" s="38"/>
      <c r="B155" s="35" t="s">
        <v>291</v>
      </c>
      <c r="C155" s="36" t="s">
        <v>50</v>
      </c>
      <c r="D155" s="39" t="s">
        <v>292</v>
      </c>
      <c r="E155" s="37">
        <v>6407</v>
      </c>
      <c r="F155" s="37">
        <v>4329</v>
      </c>
      <c r="G155" s="8">
        <v>7243</v>
      </c>
      <c r="H155" s="58">
        <v>546.53</v>
      </c>
    </row>
    <row r="156" spans="1:8" ht="15.75">
      <c r="A156" s="38"/>
      <c r="B156" s="35" t="s">
        <v>293</v>
      </c>
      <c r="C156" s="36" t="s">
        <v>50</v>
      </c>
      <c r="D156" s="39" t="s">
        <v>294</v>
      </c>
      <c r="E156" s="37">
        <v>4542</v>
      </c>
      <c r="F156" s="37">
        <v>2038</v>
      </c>
      <c r="G156" s="8">
        <v>5674</v>
      </c>
      <c r="H156" s="58">
        <v>546.53</v>
      </c>
    </row>
    <row r="157" spans="1:8" ht="15.75">
      <c r="A157" s="38"/>
      <c r="B157" s="35" t="s">
        <v>295</v>
      </c>
      <c r="C157" s="36" t="s">
        <v>50</v>
      </c>
      <c r="D157" s="39" t="s">
        <v>296</v>
      </c>
      <c r="E157" s="37">
        <v>2254</v>
      </c>
      <c r="F157" s="37">
        <v>9990</v>
      </c>
      <c r="G157" s="8">
        <v>2322</v>
      </c>
      <c r="H157" s="58">
        <v>546.53</v>
      </c>
    </row>
    <row r="158" spans="1:8" ht="15.75">
      <c r="A158" s="38"/>
      <c r="B158" s="35" t="s">
        <v>297</v>
      </c>
      <c r="C158" s="36" t="s">
        <v>50</v>
      </c>
      <c r="D158" s="39" t="s">
        <v>298</v>
      </c>
      <c r="E158" s="37">
        <v>1151</v>
      </c>
      <c r="F158" s="37">
        <v>1204</v>
      </c>
      <c r="G158" s="8">
        <v>11005</v>
      </c>
      <c r="H158" s="58">
        <v>546.53</v>
      </c>
    </row>
    <row r="159" spans="1:8" s="13" customFormat="1" ht="15.75">
      <c r="A159" s="38"/>
      <c r="B159" s="35" t="s">
        <v>299</v>
      </c>
      <c r="C159" s="36" t="s">
        <v>50</v>
      </c>
      <c r="D159" s="39" t="s">
        <v>300</v>
      </c>
      <c r="E159" s="37">
        <v>5597</v>
      </c>
      <c r="F159" s="37">
        <v>5321</v>
      </c>
      <c r="G159" s="8">
        <v>1523</v>
      </c>
      <c r="H159" s="58">
        <v>546.53</v>
      </c>
    </row>
    <row r="160" spans="1:8" ht="15.75">
      <c r="A160" s="38"/>
      <c r="B160" s="35" t="s">
        <v>301</v>
      </c>
      <c r="C160" s="36" t="s">
        <v>50</v>
      </c>
      <c r="D160" s="39" t="s">
        <v>302</v>
      </c>
      <c r="E160" s="37">
        <v>4599</v>
      </c>
      <c r="F160" s="37">
        <v>7153</v>
      </c>
      <c r="G160" s="8">
        <v>7020</v>
      </c>
      <c r="H160" s="58">
        <v>546.53</v>
      </c>
    </row>
    <row r="161" spans="1:8" ht="15.75">
      <c r="A161" s="38"/>
      <c r="B161" s="35" t="s">
        <v>303</v>
      </c>
      <c r="C161" s="36" t="s">
        <v>50</v>
      </c>
      <c r="D161" s="39" t="s">
        <v>302</v>
      </c>
      <c r="E161" s="37">
        <v>5697</v>
      </c>
      <c r="F161" s="37">
        <v>2648</v>
      </c>
      <c r="G161" s="8">
        <v>8969</v>
      </c>
      <c r="H161" s="58">
        <v>546.53</v>
      </c>
    </row>
    <row r="162" spans="1:8" ht="15.75">
      <c r="A162" s="38"/>
      <c r="B162" s="35" t="s">
        <v>304</v>
      </c>
      <c r="C162" s="36" t="s">
        <v>50</v>
      </c>
      <c r="D162" s="39" t="s">
        <v>305</v>
      </c>
      <c r="E162" s="37">
        <v>1851</v>
      </c>
      <c r="F162" s="37">
        <v>3269</v>
      </c>
      <c r="G162" s="8">
        <v>2788</v>
      </c>
      <c r="H162" s="58">
        <v>546.53</v>
      </c>
    </row>
    <row r="163" spans="1:8" ht="15.75">
      <c r="A163" s="38"/>
      <c r="B163" s="35" t="s">
        <v>306</v>
      </c>
      <c r="C163" s="36" t="s">
        <v>50</v>
      </c>
      <c r="D163" s="39" t="s">
        <v>305</v>
      </c>
      <c r="E163" s="37">
        <v>2723</v>
      </c>
      <c r="F163" s="37">
        <v>1546</v>
      </c>
      <c r="G163" s="8">
        <v>3425</v>
      </c>
      <c r="H163" s="58">
        <v>546.53</v>
      </c>
    </row>
    <row r="164" spans="1:8" ht="15.75">
      <c r="A164" s="38"/>
      <c r="B164" s="35" t="s">
        <v>307</v>
      </c>
      <c r="C164" s="36" t="s">
        <v>52</v>
      </c>
      <c r="D164" s="39" t="s">
        <v>305</v>
      </c>
      <c r="E164" s="37">
        <v>0</v>
      </c>
      <c r="F164" s="37">
        <v>1437</v>
      </c>
      <c r="G164" s="8">
        <v>2014</v>
      </c>
      <c r="H164" s="58">
        <v>546.53</v>
      </c>
    </row>
    <row r="165" spans="1:8" ht="15.75">
      <c r="A165" s="38"/>
      <c r="B165" s="35" t="s">
        <v>308</v>
      </c>
      <c r="C165" s="36" t="s">
        <v>52</v>
      </c>
      <c r="D165" s="39" t="s">
        <v>305</v>
      </c>
      <c r="E165" s="37">
        <v>1222</v>
      </c>
      <c r="F165" s="37">
        <v>3107</v>
      </c>
      <c r="G165" s="8">
        <v>1511</v>
      </c>
      <c r="H165" s="58">
        <v>546.53</v>
      </c>
    </row>
    <row r="166" spans="1:8" ht="15.75">
      <c r="A166" s="38"/>
      <c r="B166" s="35" t="s">
        <v>309</v>
      </c>
      <c r="C166" s="36" t="s">
        <v>52</v>
      </c>
      <c r="D166" s="39" t="s">
        <v>305</v>
      </c>
      <c r="E166" s="37">
        <v>2257</v>
      </c>
      <c r="F166" s="37">
        <v>7019</v>
      </c>
      <c r="G166" s="8">
        <v>2998</v>
      </c>
      <c r="H166" s="58">
        <v>546.53</v>
      </c>
    </row>
    <row r="167" spans="1:8" ht="15.75">
      <c r="A167" s="38"/>
      <c r="B167" s="35" t="s">
        <v>310</v>
      </c>
      <c r="C167" s="36" t="s">
        <v>50</v>
      </c>
      <c r="D167" s="39" t="s">
        <v>305</v>
      </c>
      <c r="E167" s="37">
        <v>5960</v>
      </c>
      <c r="F167" s="37">
        <v>1670</v>
      </c>
      <c r="G167" s="8">
        <v>8641</v>
      </c>
      <c r="H167" s="58">
        <v>546.53</v>
      </c>
    </row>
    <row r="168" spans="1:8" ht="15.75">
      <c r="A168" s="38"/>
      <c r="B168" s="35" t="s">
        <v>311</v>
      </c>
      <c r="C168" s="36" t="s">
        <v>53</v>
      </c>
      <c r="D168" s="39" t="s">
        <v>312</v>
      </c>
      <c r="E168" s="37">
        <v>855</v>
      </c>
      <c r="F168" s="37">
        <v>4465</v>
      </c>
      <c r="G168" s="8">
        <v>2200</v>
      </c>
      <c r="H168" s="58">
        <v>546.53</v>
      </c>
    </row>
    <row r="169" spans="1:8" ht="15.75">
      <c r="A169" s="38"/>
      <c r="B169" s="35" t="s">
        <v>13</v>
      </c>
      <c r="C169" s="36" t="s">
        <v>50</v>
      </c>
      <c r="D169" s="39" t="s">
        <v>313</v>
      </c>
      <c r="E169" s="37">
        <v>3793</v>
      </c>
      <c r="F169" s="37">
        <v>2267</v>
      </c>
      <c r="G169" s="8">
        <v>4465</v>
      </c>
      <c r="H169" s="58">
        <v>546.53</v>
      </c>
    </row>
    <row r="170" spans="1:8" ht="15.75">
      <c r="A170" s="38"/>
      <c r="B170" s="35" t="s">
        <v>314</v>
      </c>
      <c r="C170" s="36" t="s">
        <v>50</v>
      </c>
      <c r="D170" s="39" t="s">
        <v>315</v>
      </c>
      <c r="E170" s="37">
        <v>2076</v>
      </c>
      <c r="F170" s="37">
        <v>2987</v>
      </c>
      <c r="G170" s="8">
        <v>2756</v>
      </c>
      <c r="H170" s="58">
        <v>546.53</v>
      </c>
    </row>
    <row r="171" spans="1:8" ht="15.75">
      <c r="A171" s="38"/>
      <c r="B171" s="35" t="s">
        <v>316</v>
      </c>
      <c r="C171" s="36" t="s">
        <v>50</v>
      </c>
      <c r="D171" s="39" t="s">
        <v>317</v>
      </c>
      <c r="E171" s="37">
        <v>2343</v>
      </c>
      <c r="F171" s="37">
        <v>2473</v>
      </c>
      <c r="G171" s="8">
        <v>3687</v>
      </c>
      <c r="H171" s="58">
        <v>546.53</v>
      </c>
    </row>
    <row r="172" spans="1:8" ht="15.75">
      <c r="A172" s="38"/>
      <c r="B172" s="35" t="s">
        <v>8</v>
      </c>
      <c r="C172" s="36" t="s">
        <v>50</v>
      </c>
      <c r="D172" s="39" t="s">
        <v>318</v>
      </c>
      <c r="E172" s="37">
        <v>1726</v>
      </c>
      <c r="F172" s="37">
        <v>3444</v>
      </c>
      <c r="G172" s="8">
        <v>2729</v>
      </c>
      <c r="H172" s="58">
        <v>546.53</v>
      </c>
    </row>
    <row r="173" spans="1:8" ht="15.75">
      <c r="A173" s="38"/>
      <c r="B173" s="35" t="s">
        <v>11</v>
      </c>
      <c r="C173" s="36" t="s">
        <v>50</v>
      </c>
      <c r="D173" s="39" t="s">
        <v>319</v>
      </c>
      <c r="E173" s="37">
        <v>1891</v>
      </c>
      <c r="F173" s="37">
        <v>3359</v>
      </c>
      <c r="G173" s="8">
        <v>3762</v>
      </c>
      <c r="H173" s="58">
        <v>546.53</v>
      </c>
    </row>
    <row r="174" spans="1:8" ht="15.75">
      <c r="A174" s="38"/>
      <c r="B174" s="35" t="s">
        <v>16</v>
      </c>
      <c r="C174" s="36" t="s">
        <v>50</v>
      </c>
      <c r="D174" s="39" t="s">
        <v>320</v>
      </c>
      <c r="E174" s="37">
        <v>3108</v>
      </c>
      <c r="F174" s="37">
        <v>1598</v>
      </c>
      <c r="G174" s="8">
        <v>4194</v>
      </c>
      <c r="H174" s="58">
        <v>546.53</v>
      </c>
    </row>
    <row r="175" spans="1:8" ht="15.75">
      <c r="A175" s="38"/>
      <c r="B175" s="35" t="s">
        <v>321</v>
      </c>
      <c r="C175" s="36" t="s">
        <v>50</v>
      </c>
      <c r="D175" s="39" t="s">
        <v>322</v>
      </c>
      <c r="E175" s="37">
        <v>972</v>
      </c>
      <c r="F175" s="37">
        <v>1870</v>
      </c>
      <c r="G175" s="8">
        <v>1576</v>
      </c>
      <c r="H175" s="58">
        <v>546.53</v>
      </c>
    </row>
    <row r="176" spans="1:8" ht="15.75">
      <c r="A176" s="38"/>
      <c r="B176" s="35" t="s">
        <v>323</v>
      </c>
      <c r="C176" s="36" t="s">
        <v>52</v>
      </c>
      <c r="D176" s="39" t="s">
        <v>324</v>
      </c>
      <c r="E176" s="37">
        <v>2242</v>
      </c>
      <c r="F176" s="37">
        <v>3200</v>
      </c>
      <c r="G176" s="8">
        <v>2529</v>
      </c>
      <c r="H176" s="58">
        <v>546.53</v>
      </c>
    </row>
    <row r="177" spans="1:8" ht="15.75">
      <c r="A177" s="38"/>
      <c r="B177" s="35" t="s">
        <v>325</v>
      </c>
      <c r="C177" s="36" t="s">
        <v>53</v>
      </c>
      <c r="D177" s="39" t="s">
        <v>326</v>
      </c>
      <c r="E177" s="37">
        <v>880</v>
      </c>
      <c r="F177" s="37"/>
      <c r="G177" s="8">
        <v>3375</v>
      </c>
      <c r="H177" s="58">
        <v>546.53</v>
      </c>
    </row>
    <row r="178" spans="1:8" ht="15.75">
      <c r="A178" s="38"/>
      <c r="B178" s="35" t="s">
        <v>327</v>
      </c>
      <c r="C178" s="36" t="s">
        <v>53</v>
      </c>
      <c r="D178" s="39" t="s">
        <v>326</v>
      </c>
      <c r="E178" s="37">
        <v>1629</v>
      </c>
      <c r="F178" s="37">
        <v>3200</v>
      </c>
      <c r="G178" s="8"/>
      <c r="H178" s="58">
        <v>546.53</v>
      </c>
    </row>
    <row r="179" spans="1:8" ht="15.75">
      <c r="A179" s="38"/>
      <c r="B179" s="35" t="s">
        <v>328</v>
      </c>
      <c r="C179" s="36" t="s">
        <v>50</v>
      </c>
      <c r="D179" s="39" t="s">
        <v>329</v>
      </c>
      <c r="E179" s="37">
        <v>2000</v>
      </c>
      <c r="F179" s="37">
        <v>860</v>
      </c>
      <c r="G179" s="8">
        <v>4100</v>
      </c>
      <c r="H179" s="58">
        <v>546.53</v>
      </c>
    </row>
    <row r="180" spans="1:8" ht="15.75">
      <c r="A180" s="38"/>
      <c r="B180" s="35" t="s">
        <v>330</v>
      </c>
      <c r="C180" s="36" t="s">
        <v>54</v>
      </c>
      <c r="D180" s="39" t="s">
        <v>331</v>
      </c>
      <c r="E180" s="37">
        <v>810</v>
      </c>
      <c r="F180" s="37">
        <v>3000</v>
      </c>
      <c r="G180" s="8">
        <v>1010</v>
      </c>
      <c r="H180" s="58">
        <v>546.53</v>
      </c>
    </row>
    <row r="181" spans="1:8" ht="15.75">
      <c r="A181" s="38"/>
      <c r="B181" s="35" t="s">
        <v>332</v>
      </c>
      <c r="C181" s="36" t="s">
        <v>50</v>
      </c>
      <c r="D181" s="39" t="s">
        <v>333</v>
      </c>
      <c r="E181" s="37">
        <v>2450</v>
      </c>
      <c r="F181" s="37">
        <v>2656</v>
      </c>
      <c r="G181" s="8">
        <v>3100</v>
      </c>
      <c r="H181" s="58">
        <v>546.53</v>
      </c>
    </row>
    <row r="182" spans="1:8" ht="15.75">
      <c r="A182" s="38"/>
      <c r="B182" s="41" t="s">
        <v>334</v>
      </c>
      <c r="C182" s="36" t="s">
        <v>50</v>
      </c>
      <c r="D182" s="39" t="s">
        <v>335</v>
      </c>
      <c r="E182" s="37">
        <v>2225</v>
      </c>
      <c r="F182" s="37">
        <v>2639</v>
      </c>
      <c r="G182" s="8">
        <v>3371</v>
      </c>
      <c r="H182" s="58">
        <v>546.53</v>
      </c>
    </row>
    <row r="183" spans="1:8" ht="15.75">
      <c r="A183" s="38"/>
      <c r="B183" s="35" t="s">
        <v>19</v>
      </c>
      <c r="C183" s="36" t="s">
        <v>50</v>
      </c>
      <c r="D183" s="39" t="s">
        <v>336</v>
      </c>
      <c r="E183" s="37">
        <v>2489</v>
      </c>
      <c r="F183" s="37">
        <v>770</v>
      </c>
      <c r="G183" s="8">
        <v>1422</v>
      </c>
      <c r="H183" s="58">
        <v>546.53</v>
      </c>
    </row>
    <row r="184" spans="1:8" ht="15.75">
      <c r="A184" s="38"/>
      <c r="B184" s="35" t="s">
        <v>337</v>
      </c>
      <c r="C184" s="36" t="s">
        <v>50</v>
      </c>
      <c r="D184" s="39" t="s">
        <v>338</v>
      </c>
      <c r="E184" s="37">
        <v>773</v>
      </c>
      <c r="F184" s="37">
        <v>1433</v>
      </c>
      <c r="G184" s="8">
        <v>2063</v>
      </c>
      <c r="H184" s="58">
        <v>546.53</v>
      </c>
    </row>
    <row r="185" spans="1:8" ht="15.75">
      <c r="A185" s="38"/>
      <c r="B185" s="35" t="s">
        <v>339</v>
      </c>
      <c r="C185" s="36" t="s">
        <v>50</v>
      </c>
      <c r="D185" s="39" t="s">
        <v>340</v>
      </c>
      <c r="E185" s="37">
        <v>1838</v>
      </c>
      <c r="F185" s="37">
        <v>2360</v>
      </c>
      <c r="G185" s="8">
        <v>1398</v>
      </c>
      <c r="H185" s="58">
        <v>546.53</v>
      </c>
    </row>
    <row r="186" spans="1:8" ht="15.75">
      <c r="A186" s="38"/>
      <c r="B186" s="41" t="s">
        <v>341</v>
      </c>
      <c r="C186" s="36" t="s">
        <v>50</v>
      </c>
      <c r="D186" s="39" t="s">
        <v>342</v>
      </c>
      <c r="E186" s="37">
        <v>2543</v>
      </c>
      <c r="F186" s="37">
        <v>8454</v>
      </c>
      <c r="G186" s="8">
        <v>3113</v>
      </c>
      <c r="H186" s="58">
        <v>546.53</v>
      </c>
    </row>
    <row r="187" spans="1:8" ht="15.75">
      <c r="A187" s="38"/>
      <c r="B187" s="41" t="s">
        <v>343</v>
      </c>
      <c r="C187" s="36" t="s">
        <v>50</v>
      </c>
      <c r="D187" s="39" t="s">
        <v>344</v>
      </c>
      <c r="E187" s="37">
        <v>5681</v>
      </c>
      <c r="F187" s="37">
        <v>3750</v>
      </c>
      <c r="G187" s="8">
        <v>9502</v>
      </c>
      <c r="H187" s="58">
        <v>546.53</v>
      </c>
    </row>
    <row r="188" spans="1:8" ht="15.75">
      <c r="A188" s="38"/>
      <c r="B188" s="41" t="s">
        <v>345</v>
      </c>
      <c r="C188" s="36" t="s">
        <v>50</v>
      </c>
      <c r="D188" s="39" t="s">
        <v>346</v>
      </c>
      <c r="E188" s="37">
        <v>3000</v>
      </c>
      <c r="F188" s="37">
        <v>1300</v>
      </c>
      <c r="G188" s="8">
        <v>10750</v>
      </c>
      <c r="H188" s="58">
        <v>546.53</v>
      </c>
    </row>
    <row r="189" spans="1:8" ht="15.75">
      <c r="A189" s="38"/>
      <c r="B189" s="41" t="s">
        <v>347</v>
      </c>
      <c r="C189" s="36" t="s">
        <v>50</v>
      </c>
      <c r="D189" s="39" t="s">
        <v>348</v>
      </c>
      <c r="E189" s="37">
        <v>1000</v>
      </c>
      <c r="F189" s="37">
        <v>6114</v>
      </c>
      <c r="G189" s="8">
        <v>1200</v>
      </c>
      <c r="H189" s="58">
        <v>546.53</v>
      </c>
    </row>
    <row r="190" spans="1:8" ht="15.75">
      <c r="A190" s="38"/>
      <c r="B190" s="41" t="s">
        <v>349</v>
      </c>
      <c r="C190" s="36" t="s">
        <v>50</v>
      </c>
      <c r="D190" s="39" t="s">
        <v>350</v>
      </c>
      <c r="E190" s="37">
        <v>4408</v>
      </c>
      <c r="F190" s="37">
        <v>3521</v>
      </c>
      <c r="G190" s="8">
        <v>4754</v>
      </c>
      <c r="H190" s="58">
        <v>546.53</v>
      </c>
    </row>
    <row r="191" spans="1:8" ht="15.75">
      <c r="A191" s="38"/>
      <c r="B191" s="41" t="s">
        <v>351</v>
      </c>
      <c r="C191" s="36" t="s">
        <v>50</v>
      </c>
      <c r="D191" s="39" t="s">
        <v>352</v>
      </c>
      <c r="E191" s="37">
        <v>2809</v>
      </c>
      <c r="F191" s="37">
        <v>950</v>
      </c>
      <c r="G191" s="8">
        <v>3775</v>
      </c>
      <c r="H191" s="58">
        <v>546.53</v>
      </c>
    </row>
    <row r="192" spans="1:8" ht="15.75">
      <c r="A192" s="38"/>
      <c r="B192" s="35" t="s">
        <v>353</v>
      </c>
      <c r="C192" s="36" t="s">
        <v>53</v>
      </c>
      <c r="D192" s="39" t="s">
        <v>354</v>
      </c>
      <c r="E192" s="37">
        <v>995</v>
      </c>
      <c r="F192" s="37">
        <v>1426</v>
      </c>
      <c r="G192" s="8">
        <v>1000</v>
      </c>
      <c r="H192" s="58">
        <v>546.53</v>
      </c>
    </row>
    <row r="193" spans="1:8" ht="15.75">
      <c r="A193" s="38"/>
      <c r="B193" s="35" t="s">
        <v>355</v>
      </c>
      <c r="C193" s="36" t="s">
        <v>50</v>
      </c>
      <c r="D193" s="39" t="s">
        <v>356</v>
      </c>
      <c r="E193" s="37">
        <v>1282</v>
      </c>
      <c r="F193" s="37">
        <v>4300</v>
      </c>
      <c r="G193" s="8">
        <v>1732</v>
      </c>
      <c r="H193" s="58">
        <v>546.53</v>
      </c>
    </row>
    <row r="194" spans="1:8" ht="15.75">
      <c r="A194" s="38"/>
      <c r="B194" s="35" t="s">
        <v>357</v>
      </c>
      <c r="C194" s="36" t="s">
        <v>53</v>
      </c>
      <c r="D194" s="39" t="s">
        <v>136</v>
      </c>
      <c r="E194" s="37">
        <v>3160</v>
      </c>
      <c r="F194" s="37">
        <v>196</v>
      </c>
      <c r="G194" s="8">
        <v>3267</v>
      </c>
      <c r="H194" s="58">
        <v>546.53</v>
      </c>
    </row>
    <row r="195" spans="1:8" ht="15.75">
      <c r="A195" s="38"/>
      <c r="B195" s="35" t="s">
        <v>358</v>
      </c>
      <c r="C195" s="36" t="s">
        <v>50</v>
      </c>
      <c r="D195" s="39" t="s">
        <v>359</v>
      </c>
      <c r="E195" s="37">
        <v>1294</v>
      </c>
      <c r="F195" s="37">
        <v>824</v>
      </c>
      <c r="G195" s="8">
        <v>959</v>
      </c>
      <c r="H195" s="58">
        <v>546.53</v>
      </c>
    </row>
    <row r="196" spans="1:8" ht="15.75">
      <c r="A196" s="38"/>
      <c r="B196" s="35" t="s">
        <v>360</v>
      </c>
      <c r="C196" s="36" t="s">
        <v>50</v>
      </c>
      <c r="D196" s="39" t="s">
        <v>146</v>
      </c>
      <c r="E196" s="37">
        <v>974</v>
      </c>
      <c r="F196" s="37">
        <v>3153</v>
      </c>
      <c r="G196" s="8">
        <v>762</v>
      </c>
      <c r="H196" s="58">
        <v>546.53</v>
      </c>
    </row>
    <row r="197" spans="1:8" ht="15.75">
      <c r="A197" s="38"/>
      <c r="B197" s="35" t="s">
        <v>361</v>
      </c>
      <c r="C197" s="36" t="s">
        <v>52</v>
      </c>
      <c r="D197" s="39"/>
      <c r="E197" s="37">
        <v>2837</v>
      </c>
      <c r="F197" s="37">
        <v>1740</v>
      </c>
      <c r="G197" s="8">
        <v>2641</v>
      </c>
      <c r="H197" s="58">
        <v>546.53</v>
      </c>
    </row>
    <row r="198" spans="1:8" ht="15.75">
      <c r="A198" s="38"/>
      <c r="B198" s="35" t="s">
        <v>362</v>
      </c>
      <c r="C198" s="36" t="s">
        <v>50</v>
      </c>
      <c r="D198" s="39" t="s">
        <v>363</v>
      </c>
      <c r="E198" s="37">
        <v>0</v>
      </c>
      <c r="F198" s="37"/>
      <c r="G198" s="8">
        <v>2900</v>
      </c>
      <c r="H198" s="58">
        <v>546.53</v>
      </c>
    </row>
    <row r="199" spans="1:8" ht="15.75">
      <c r="A199" s="38"/>
      <c r="B199" s="35" t="s">
        <v>364</v>
      </c>
      <c r="C199" s="36" t="s">
        <v>50</v>
      </c>
      <c r="D199" s="39" t="s">
        <v>363</v>
      </c>
      <c r="E199" s="37">
        <v>3059</v>
      </c>
      <c r="F199" s="37">
        <v>1020</v>
      </c>
      <c r="G199" s="8">
        <v>1572</v>
      </c>
      <c r="H199" s="58">
        <v>546.53</v>
      </c>
    </row>
    <row r="200" spans="1:8" ht="15.75">
      <c r="A200" s="38"/>
      <c r="B200" s="35" t="s">
        <v>25</v>
      </c>
      <c r="C200" s="36" t="s">
        <v>50</v>
      </c>
      <c r="D200" s="39" t="s">
        <v>365</v>
      </c>
      <c r="E200" s="37">
        <v>790</v>
      </c>
      <c r="F200" s="37">
        <v>980</v>
      </c>
      <c r="G200" s="8">
        <v>1280</v>
      </c>
      <c r="H200" s="58">
        <v>546.53</v>
      </c>
    </row>
    <row r="201" spans="1:8" ht="15.75">
      <c r="A201" s="38"/>
      <c r="B201" s="35" t="s">
        <v>15</v>
      </c>
      <c r="C201" s="36" t="s">
        <v>50</v>
      </c>
      <c r="D201" s="39" t="s">
        <v>366</v>
      </c>
      <c r="E201" s="37">
        <v>910</v>
      </c>
      <c r="F201" s="37">
        <v>14823</v>
      </c>
      <c r="G201" s="8">
        <v>1076</v>
      </c>
      <c r="H201" s="58">
        <v>546.53</v>
      </c>
    </row>
    <row r="202" spans="1:8" ht="15.75">
      <c r="A202" s="38"/>
      <c r="B202" s="35" t="s">
        <v>367</v>
      </c>
      <c r="C202" s="36" t="s">
        <v>50</v>
      </c>
      <c r="D202" s="39" t="s">
        <v>368</v>
      </c>
      <c r="E202" s="37">
        <v>8448</v>
      </c>
      <c r="F202" s="37">
        <v>1450</v>
      </c>
      <c r="G202" s="8">
        <v>14795</v>
      </c>
      <c r="H202" s="58">
        <v>546.53</v>
      </c>
    </row>
    <row r="203" spans="1:8" ht="15.75">
      <c r="A203" s="38"/>
      <c r="B203" s="35" t="s">
        <v>18</v>
      </c>
      <c r="C203" s="36" t="s">
        <v>50</v>
      </c>
      <c r="D203" s="39" t="s">
        <v>369</v>
      </c>
      <c r="E203" s="37">
        <v>1182</v>
      </c>
      <c r="F203" s="37">
        <v>3376</v>
      </c>
      <c r="G203" s="8">
        <v>1677</v>
      </c>
      <c r="H203" s="58">
        <v>546.53</v>
      </c>
    </row>
    <row r="204" spans="1:8" ht="15.75">
      <c r="A204" s="38"/>
      <c r="B204" s="35" t="s">
        <v>370</v>
      </c>
      <c r="C204" s="36" t="s">
        <v>50</v>
      </c>
      <c r="D204" s="39" t="s">
        <v>371</v>
      </c>
      <c r="E204" s="37">
        <v>3090</v>
      </c>
      <c r="F204" s="37">
        <v>1047</v>
      </c>
      <c r="G204" s="8">
        <v>3708</v>
      </c>
      <c r="H204" s="58">
        <v>546.53</v>
      </c>
    </row>
    <row r="205" spans="1:8" ht="15.75">
      <c r="A205" s="38"/>
      <c r="B205" s="35" t="s">
        <v>372</v>
      </c>
      <c r="C205" s="36" t="s">
        <v>50</v>
      </c>
      <c r="D205" s="39" t="s">
        <v>373</v>
      </c>
      <c r="E205" s="37">
        <v>1226</v>
      </c>
      <c r="F205" s="37">
        <v>11634</v>
      </c>
      <c r="G205" s="8">
        <v>1009</v>
      </c>
      <c r="H205" s="58">
        <v>546.53</v>
      </c>
    </row>
    <row r="206" spans="1:8" ht="15.75">
      <c r="A206" s="38"/>
      <c r="B206" s="35" t="s">
        <v>374</v>
      </c>
      <c r="C206" s="36" t="s">
        <v>50</v>
      </c>
      <c r="D206" s="39" t="s">
        <v>375</v>
      </c>
      <c r="E206" s="37">
        <v>10699</v>
      </c>
      <c r="F206" s="37">
        <v>2107</v>
      </c>
      <c r="G206" s="8">
        <v>16812</v>
      </c>
      <c r="H206" s="58">
        <v>546.53</v>
      </c>
    </row>
    <row r="207" spans="1:8" s="19" customFormat="1" ht="15.75">
      <c r="A207" s="38"/>
      <c r="B207" s="35" t="s">
        <v>376</v>
      </c>
      <c r="C207" s="36" t="s">
        <v>50</v>
      </c>
      <c r="D207" s="39" t="s">
        <v>377</v>
      </c>
      <c r="E207" s="37"/>
      <c r="F207" s="37">
        <v>4715</v>
      </c>
      <c r="G207" s="8">
        <v>2786</v>
      </c>
      <c r="H207" s="58">
        <v>546.53</v>
      </c>
    </row>
    <row r="208" spans="1:8" ht="15.75">
      <c r="A208" s="38"/>
      <c r="B208" s="35" t="s">
        <v>378</v>
      </c>
      <c r="C208" s="36" t="s">
        <v>50</v>
      </c>
      <c r="D208" s="39" t="s">
        <v>379</v>
      </c>
      <c r="E208" s="37">
        <v>3203</v>
      </c>
      <c r="F208" s="37"/>
      <c r="G208" s="8">
        <v>5645</v>
      </c>
      <c r="H208" s="58">
        <v>546.53</v>
      </c>
    </row>
    <row r="209" spans="1:8" ht="15.75">
      <c r="A209" s="38"/>
      <c r="B209" s="35" t="s">
        <v>380</v>
      </c>
      <c r="C209" s="36" t="s">
        <v>53</v>
      </c>
      <c r="D209" s="39" t="s">
        <v>381</v>
      </c>
      <c r="E209" s="37">
        <v>0</v>
      </c>
      <c r="F209" s="37">
        <v>7963</v>
      </c>
      <c r="G209" s="8">
        <v>0</v>
      </c>
      <c r="H209" s="58">
        <v>546.53</v>
      </c>
    </row>
    <row r="210" spans="1:8" ht="15.75">
      <c r="A210" s="38"/>
      <c r="B210" s="35" t="s">
        <v>382</v>
      </c>
      <c r="C210" s="36" t="s">
        <v>51</v>
      </c>
      <c r="D210" s="39" t="s">
        <v>383</v>
      </c>
      <c r="E210" s="37">
        <v>6058</v>
      </c>
      <c r="F210" s="37">
        <v>1937</v>
      </c>
      <c r="G210" s="8">
        <v>2606</v>
      </c>
      <c r="H210" s="58">
        <v>546.53</v>
      </c>
    </row>
    <row r="211" spans="1:8" ht="15.75">
      <c r="A211" s="38"/>
      <c r="B211" s="35" t="s">
        <v>384</v>
      </c>
      <c r="C211" s="36" t="s">
        <v>50</v>
      </c>
      <c r="D211" s="39" t="s">
        <v>385</v>
      </c>
      <c r="E211" s="37">
        <v>1677</v>
      </c>
      <c r="F211" s="37">
        <v>2692</v>
      </c>
      <c r="G211" s="8">
        <v>1495</v>
      </c>
      <c r="H211" s="58">
        <v>546.53</v>
      </c>
    </row>
    <row r="212" spans="1:8" ht="15.75">
      <c r="A212" s="38"/>
      <c r="B212" s="35" t="s">
        <v>386</v>
      </c>
      <c r="C212" s="36" t="s">
        <v>50</v>
      </c>
      <c r="D212" s="39" t="s">
        <v>387</v>
      </c>
      <c r="E212" s="37">
        <v>2228</v>
      </c>
      <c r="F212" s="37"/>
      <c r="G212" s="8">
        <v>3385</v>
      </c>
      <c r="H212" s="58">
        <v>546.53</v>
      </c>
    </row>
    <row r="213" spans="1:8" ht="15.75">
      <c r="A213" s="38"/>
      <c r="B213" s="35" t="s">
        <v>388</v>
      </c>
      <c r="C213" s="36" t="s">
        <v>50</v>
      </c>
      <c r="D213" s="39" t="s">
        <v>389</v>
      </c>
      <c r="E213" s="37">
        <v>0</v>
      </c>
      <c r="F213" s="37"/>
      <c r="G213" s="8"/>
      <c r="H213" s="58">
        <v>546.53</v>
      </c>
    </row>
    <row r="214" spans="1:8" ht="15.75">
      <c r="A214" s="38"/>
      <c r="B214" s="35" t="s">
        <v>390</v>
      </c>
      <c r="C214" s="36" t="s">
        <v>53</v>
      </c>
      <c r="D214" s="39" t="s">
        <v>391</v>
      </c>
      <c r="E214" s="37">
        <v>0</v>
      </c>
      <c r="F214" s="37">
        <v>1022</v>
      </c>
      <c r="G214" s="8"/>
      <c r="H214" s="58">
        <v>546.53</v>
      </c>
    </row>
    <row r="215" spans="1:8" ht="15.75">
      <c r="A215" s="38"/>
      <c r="B215" s="35" t="s">
        <v>392</v>
      </c>
      <c r="C215" s="36" t="s">
        <v>50</v>
      </c>
      <c r="D215" s="39" t="s">
        <v>393</v>
      </c>
      <c r="E215" s="37">
        <v>511</v>
      </c>
      <c r="F215" s="37">
        <v>1411</v>
      </c>
      <c r="G215" s="8">
        <v>351</v>
      </c>
      <c r="H215" s="58">
        <v>546.53</v>
      </c>
    </row>
    <row r="216" spans="1:8" ht="15.75">
      <c r="A216" s="38"/>
      <c r="B216" s="35" t="s">
        <v>394</v>
      </c>
      <c r="C216" s="36" t="s">
        <v>50</v>
      </c>
      <c r="D216" s="39" t="s">
        <v>395</v>
      </c>
      <c r="E216" s="37">
        <v>452</v>
      </c>
      <c r="F216" s="37">
        <v>3761</v>
      </c>
      <c r="G216" s="8">
        <v>1500</v>
      </c>
      <c r="H216" s="58">
        <v>546.53</v>
      </c>
    </row>
    <row r="217" spans="1:8" ht="15.75">
      <c r="A217" s="38"/>
      <c r="B217" s="35" t="s">
        <v>396</v>
      </c>
      <c r="C217" s="36" t="s">
        <v>51</v>
      </c>
      <c r="D217" s="39" t="s">
        <v>397</v>
      </c>
      <c r="E217" s="37">
        <v>2818</v>
      </c>
      <c r="F217" s="37"/>
      <c r="G217" s="8">
        <v>4321</v>
      </c>
      <c r="H217" s="58">
        <v>546.53</v>
      </c>
    </row>
    <row r="218" spans="1:8" ht="15.75">
      <c r="A218" s="38"/>
      <c r="B218" s="42" t="s">
        <v>398</v>
      </c>
      <c r="C218" s="36" t="s">
        <v>50</v>
      </c>
      <c r="D218" s="39" t="s">
        <v>399</v>
      </c>
      <c r="E218" s="37">
        <v>0</v>
      </c>
      <c r="F218" s="37">
        <v>913</v>
      </c>
      <c r="G218" s="8"/>
      <c r="H218" s="58">
        <v>546.53</v>
      </c>
    </row>
    <row r="219" spans="1:8" ht="15.75">
      <c r="A219" s="38"/>
      <c r="B219" s="35" t="s">
        <v>400</v>
      </c>
      <c r="C219" s="36" t="s">
        <v>50</v>
      </c>
      <c r="D219" s="39" t="s">
        <v>401</v>
      </c>
      <c r="E219" s="37">
        <v>987</v>
      </c>
      <c r="F219" s="37">
        <v>2192</v>
      </c>
      <c r="G219" s="8">
        <v>1052</v>
      </c>
      <c r="H219" s="58">
        <v>546.53</v>
      </c>
    </row>
    <row r="220" spans="1:8" ht="15.75">
      <c r="A220" s="38"/>
      <c r="B220" s="35" t="s">
        <v>402</v>
      </c>
      <c r="C220" s="36" t="s">
        <v>50</v>
      </c>
      <c r="D220" s="39" t="s">
        <v>178</v>
      </c>
      <c r="E220" s="37">
        <v>2007</v>
      </c>
      <c r="F220" s="37">
        <v>1802</v>
      </c>
      <c r="G220" s="8">
        <v>2143</v>
      </c>
      <c r="H220" s="58">
        <v>546.53</v>
      </c>
    </row>
    <row r="221" spans="1:8" ht="15.75">
      <c r="A221" s="38"/>
      <c r="B221" s="35" t="s">
        <v>403</v>
      </c>
      <c r="C221" s="36" t="s">
        <v>51</v>
      </c>
      <c r="D221" s="39" t="s">
        <v>404</v>
      </c>
      <c r="E221" s="37">
        <v>2022</v>
      </c>
      <c r="F221" s="37">
        <v>751</v>
      </c>
      <c r="G221" s="8">
        <v>2046</v>
      </c>
      <c r="H221" s="58">
        <v>546.53</v>
      </c>
    </row>
    <row r="222" spans="1:8" ht="15.75">
      <c r="A222" s="38"/>
      <c r="B222" s="35" t="s">
        <v>405</v>
      </c>
      <c r="C222" s="36" t="s">
        <v>50</v>
      </c>
      <c r="D222" s="39" t="s">
        <v>406</v>
      </c>
      <c r="E222" s="37">
        <v>598</v>
      </c>
      <c r="F222" s="37">
        <v>1500</v>
      </c>
      <c r="G222" s="8">
        <v>853</v>
      </c>
      <c r="H222" s="58">
        <v>546.53</v>
      </c>
    </row>
    <row r="223" spans="1:8" ht="15.75">
      <c r="A223" s="38"/>
      <c r="B223" s="35" t="s">
        <v>407</v>
      </c>
      <c r="C223" s="36" t="s">
        <v>50</v>
      </c>
      <c r="D223" s="39" t="s">
        <v>408</v>
      </c>
      <c r="E223" s="37">
        <v>1000</v>
      </c>
      <c r="F223" s="37">
        <v>1547</v>
      </c>
      <c r="G223" s="8">
        <v>1500</v>
      </c>
      <c r="H223" s="58">
        <v>546.53</v>
      </c>
    </row>
    <row r="224" spans="1:8" ht="15.75">
      <c r="A224" s="38"/>
      <c r="B224" s="35" t="s">
        <v>409</v>
      </c>
      <c r="C224" s="36" t="s">
        <v>50</v>
      </c>
      <c r="D224" s="39" t="s">
        <v>410</v>
      </c>
      <c r="E224" s="37">
        <v>1450</v>
      </c>
      <c r="F224" s="37"/>
      <c r="G224" s="8">
        <v>1903</v>
      </c>
      <c r="H224" s="58">
        <v>546.53</v>
      </c>
    </row>
    <row r="225" spans="1:8" ht="15.75">
      <c r="A225" s="38"/>
      <c r="B225" s="35" t="s">
        <v>411</v>
      </c>
      <c r="C225" s="36" t="s">
        <v>50</v>
      </c>
      <c r="D225" s="39" t="s">
        <v>412</v>
      </c>
      <c r="E225" s="37">
        <v>0</v>
      </c>
      <c r="F225" s="37">
        <v>7749</v>
      </c>
      <c r="G225" s="8"/>
      <c r="H225" s="58">
        <v>546.53</v>
      </c>
    </row>
    <row r="226" spans="1:8" ht="15.75">
      <c r="A226" s="38"/>
      <c r="B226" s="35" t="s">
        <v>413</v>
      </c>
      <c r="C226" s="36" t="s">
        <v>51</v>
      </c>
      <c r="D226" s="39" t="s">
        <v>414</v>
      </c>
      <c r="E226" s="37">
        <v>15054</v>
      </c>
      <c r="F226" s="37">
        <v>844</v>
      </c>
      <c r="G226" s="8">
        <v>10053</v>
      </c>
      <c r="H226" s="58">
        <v>546.53</v>
      </c>
    </row>
    <row r="227" spans="1:8" ht="15.75">
      <c r="A227" s="38"/>
      <c r="B227" s="35" t="s">
        <v>415</v>
      </c>
      <c r="C227" s="36" t="s">
        <v>50</v>
      </c>
      <c r="D227" s="39" t="s">
        <v>416</v>
      </c>
      <c r="E227" s="37">
        <v>478</v>
      </c>
      <c r="F227" s="37">
        <v>2820</v>
      </c>
      <c r="G227" s="8">
        <v>929</v>
      </c>
      <c r="H227" s="58">
        <v>546.53</v>
      </c>
    </row>
    <row r="228" spans="1:8" ht="15.75">
      <c r="A228" s="38"/>
      <c r="B228" s="35" t="s">
        <v>417</v>
      </c>
      <c r="C228" s="36" t="s">
        <v>52</v>
      </c>
      <c r="D228" s="39" t="s">
        <v>418</v>
      </c>
      <c r="E228" s="37">
        <v>1981</v>
      </c>
      <c r="F228" s="37">
        <v>1880</v>
      </c>
      <c r="G228" s="8">
        <v>4494</v>
      </c>
      <c r="H228" s="58">
        <v>546.53</v>
      </c>
    </row>
    <row r="229" spans="1:8" ht="15.75">
      <c r="A229" s="38"/>
      <c r="B229" s="35" t="s">
        <v>419</v>
      </c>
      <c r="C229" s="36" t="s">
        <v>51</v>
      </c>
      <c r="D229" s="39" t="s">
        <v>420</v>
      </c>
      <c r="E229" s="37">
        <v>1614</v>
      </c>
      <c r="F229" s="37"/>
      <c r="G229" s="8">
        <v>2335</v>
      </c>
      <c r="H229" s="58">
        <v>546.53</v>
      </c>
    </row>
    <row r="230" spans="1:8" ht="15.75">
      <c r="A230" s="38"/>
      <c r="B230" s="35" t="s">
        <v>421</v>
      </c>
      <c r="C230" s="36" t="s">
        <v>50</v>
      </c>
      <c r="D230" s="39" t="s">
        <v>422</v>
      </c>
      <c r="E230" s="37">
        <v>0</v>
      </c>
      <c r="F230" s="37">
        <v>879</v>
      </c>
      <c r="G230" s="8"/>
      <c r="H230" s="58">
        <v>546.53</v>
      </c>
    </row>
    <row r="231" spans="1:8" ht="15.75">
      <c r="A231" s="38"/>
      <c r="B231" s="35" t="s">
        <v>423</v>
      </c>
      <c r="C231" s="36" t="s">
        <v>50</v>
      </c>
      <c r="D231" s="39" t="s">
        <v>424</v>
      </c>
      <c r="E231" s="37">
        <v>587</v>
      </c>
      <c r="F231" s="37">
        <v>3216</v>
      </c>
      <c r="G231" s="8">
        <v>919</v>
      </c>
      <c r="H231" s="58">
        <v>546.53</v>
      </c>
    </row>
    <row r="232" spans="1:8" ht="15.75">
      <c r="A232" s="38"/>
      <c r="B232" s="35" t="s">
        <v>425</v>
      </c>
      <c r="C232" s="36" t="s">
        <v>50</v>
      </c>
      <c r="D232" s="39" t="s">
        <v>426</v>
      </c>
      <c r="E232" s="37">
        <v>2333</v>
      </c>
      <c r="F232" s="37">
        <v>1140</v>
      </c>
      <c r="G232" s="8">
        <v>3441</v>
      </c>
      <c r="H232" s="58">
        <v>546.53</v>
      </c>
    </row>
    <row r="233" spans="1:8" ht="15.75">
      <c r="A233" s="38"/>
      <c r="B233" s="35" t="s">
        <v>427</v>
      </c>
      <c r="C233" s="36" t="s">
        <v>50</v>
      </c>
      <c r="D233" s="39" t="s">
        <v>428</v>
      </c>
      <c r="E233" s="37">
        <v>927</v>
      </c>
      <c r="F233" s="37">
        <v>1502</v>
      </c>
      <c r="G233" s="8">
        <v>1232</v>
      </c>
      <c r="H233" s="58">
        <v>546.53</v>
      </c>
    </row>
    <row r="234" spans="1:8" ht="15.75">
      <c r="A234" s="38"/>
      <c r="B234" s="35" t="s">
        <v>429</v>
      </c>
      <c r="C234" s="36" t="s">
        <v>50</v>
      </c>
      <c r="D234" s="39" t="s">
        <v>430</v>
      </c>
      <c r="E234" s="37">
        <v>585</v>
      </c>
      <c r="F234" s="37">
        <v>3884</v>
      </c>
      <c r="G234" s="8">
        <v>1652</v>
      </c>
      <c r="H234" s="58">
        <v>546.53</v>
      </c>
    </row>
    <row r="235" spans="1:8" ht="15.75">
      <c r="A235" s="38"/>
      <c r="B235" s="35" t="s">
        <v>431</v>
      </c>
      <c r="C235" s="36" t="s">
        <v>50</v>
      </c>
      <c r="D235" s="39" t="s">
        <v>432</v>
      </c>
      <c r="E235" s="37">
        <v>2486</v>
      </c>
      <c r="F235" s="37">
        <v>850</v>
      </c>
      <c r="G235" s="8">
        <v>3381</v>
      </c>
      <c r="H235" s="58">
        <v>546.53</v>
      </c>
    </row>
    <row r="236" spans="1:8" ht="15.75">
      <c r="A236" s="38"/>
      <c r="B236" s="35" t="s">
        <v>433</v>
      </c>
      <c r="C236" s="36" t="s">
        <v>50</v>
      </c>
      <c r="D236" s="39" t="s">
        <v>434</v>
      </c>
      <c r="E236" s="37">
        <v>800</v>
      </c>
      <c r="F236" s="37">
        <v>2307</v>
      </c>
      <c r="G236" s="8">
        <v>1000</v>
      </c>
      <c r="H236" s="58">
        <v>546.53</v>
      </c>
    </row>
    <row r="237" spans="1:8" ht="15.75">
      <c r="A237" s="38"/>
      <c r="B237" s="35" t="s">
        <v>435</v>
      </c>
      <c r="C237" s="36" t="s">
        <v>50</v>
      </c>
      <c r="D237" s="39" t="s">
        <v>436</v>
      </c>
      <c r="E237" s="37">
        <v>2018</v>
      </c>
      <c r="F237" s="37">
        <v>2350</v>
      </c>
      <c r="G237" s="8">
        <v>2754</v>
      </c>
      <c r="H237" s="58">
        <v>546.53</v>
      </c>
    </row>
    <row r="238" spans="1:8" ht="15.75">
      <c r="A238" s="38"/>
      <c r="B238" s="35" t="s">
        <v>437</v>
      </c>
      <c r="C238" s="36" t="s">
        <v>50</v>
      </c>
      <c r="D238" s="39" t="s">
        <v>438</v>
      </c>
      <c r="E238" s="37">
        <v>1450</v>
      </c>
      <c r="F238" s="37">
        <v>1962</v>
      </c>
      <c r="G238" s="8">
        <v>2000</v>
      </c>
      <c r="H238" s="58">
        <v>546.53</v>
      </c>
    </row>
    <row r="239" spans="1:8" ht="15.75">
      <c r="A239" s="38"/>
      <c r="B239" s="35" t="s">
        <v>439</v>
      </c>
      <c r="C239" s="36" t="s">
        <v>50</v>
      </c>
      <c r="D239" s="39" t="s">
        <v>440</v>
      </c>
      <c r="E239" s="37">
        <v>1494</v>
      </c>
      <c r="F239" s="37">
        <v>6811</v>
      </c>
      <c r="G239" s="8">
        <v>2053</v>
      </c>
      <c r="H239" s="58">
        <v>546.53</v>
      </c>
    </row>
    <row r="240" spans="1:8" ht="15.75">
      <c r="A240" s="38"/>
      <c r="B240" s="43" t="s">
        <v>441</v>
      </c>
      <c r="C240" s="36" t="s">
        <v>52</v>
      </c>
      <c r="D240" s="39" t="s">
        <v>442</v>
      </c>
      <c r="E240" s="37">
        <v>5486</v>
      </c>
      <c r="F240" s="37"/>
      <c r="G240" s="8">
        <v>6641</v>
      </c>
      <c r="H240" s="58">
        <v>546.53</v>
      </c>
    </row>
    <row r="241" spans="1:8" ht="15.75">
      <c r="A241" s="38"/>
      <c r="B241" s="43" t="s">
        <v>443</v>
      </c>
      <c r="C241" s="36" t="s">
        <v>50</v>
      </c>
      <c r="D241" s="39" t="s">
        <v>444</v>
      </c>
      <c r="E241" s="37">
        <v>0</v>
      </c>
      <c r="F241" s="37">
        <v>2027</v>
      </c>
      <c r="G241" s="8"/>
      <c r="H241" s="58">
        <v>546.53</v>
      </c>
    </row>
    <row r="242" spans="1:8" ht="15.75">
      <c r="A242" s="38"/>
      <c r="B242" s="35" t="s">
        <v>445</v>
      </c>
      <c r="C242" s="36" t="s">
        <v>50</v>
      </c>
      <c r="D242" s="39" t="s">
        <v>446</v>
      </c>
      <c r="E242" s="37">
        <v>0</v>
      </c>
      <c r="F242" s="37">
        <v>3501</v>
      </c>
      <c r="G242" s="8">
        <v>3693</v>
      </c>
      <c r="H242" s="58">
        <v>546.53</v>
      </c>
    </row>
    <row r="243" spans="1:8" ht="15.75">
      <c r="A243" s="38"/>
      <c r="B243" s="43" t="s">
        <v>447</v>
      </c>
      <c r="C243" s="36" t="s">
        <v>50</v>
      </c>
      <c r="D243" s="39" t="s">
        <v>448</v>
      </c>
      <c r="E243" s="37">
        <v>3181</v>
      </c>
      <c r="F243" s="37">
        <v>1300</v>
      </c>
      <c r="G243" s="8">
        <v>5247</v>
      </c>
      <c r="H243" s="58">
        <v>546.53</v>
      </c>
    </row>
    <row r="244" spans="1:8" ht="15.75">
      <c r="A244" s="38"/>
      <c r="B244" s="35" t="s">
        <v>449</v>
      </c>
      <c r="C244" s="36" t="s">
        <v>51</v>
      </c>
      <c r="D244" s="39" t="s">
        <v>450</v>
      </c>
      <c r="E244" s="37">
        <v>1558</v>
      </c>
      <c r="F244" s="37">
        <v>649</v>
      </c>
      <c r="G244" s="8">
        <v>2195</v>
      </c>
      <c r="H244" s="58">
        <v>546.53</v>
      </c>
    </row>
    <row r="245" spans="1:8" ht="15.75">
      <c r="A245" s="38"/>
      <c r="B245" s="35" t="s">
        <v>451</v>
      </c>
      <c r="C245" s="36" t="s">
        <v>50</v>
      </c>
      <c r="D245" s="39" t="s">
        <v>452</v>
      </c>
      <c r="E245" s="37">
        <v>636</v>
      </c>
      <c r="F245" s="37">
        <v>6208</v>
      </c>
      <c r="G245" s="8">
        <v>869</v>
      </c>
      <c r="H245" s="58">
        <v>546.53</v>
      </c>
    </row>
    <row r="246" spans="1:8" ht="15.75">
      <c r="A246" s="38"/>
      <c r="B246" s="35" t="s">
        <v>453</v>
      </c>
      <c r="C246" s="36" t="s">
        <v>51</v>
      </c>
      <c r="D246" s="39" t="s">
        <v>454</v>
      </c>
      <c r="E246" s="37">
        <v>2011</v>
      </c>
      <c r="F246" s="37">
        <v>7650</v>
      </c>
      <c r="G246" s="8">
        <v>4884</v>
      </c>
      <c r="H246" s="58">
        <v>546.53</v>
      </c>
    </row>
    <row r="247" spans="1:8" ht="15.75">
      <c r="A247" s="38"/>
      <c r="B247" s="35" t="s">
        <v>455</v>
      </c>
      <c r="C247" s="36" t="s">
        <v>53</v>
      </c>
      <c r="D247" s="39" t="s">
        <v>456</v>
      </c>
      <c r="E247" s="37">
        <v>5579</v>
      </c>
      <c r="F247" s="37">
        <v>2808</v>
      </c>
      <c r="G247" s="8">
        <v>6200</v>
      </c>
      <c r="H247" s="58">
        <v>546.53</v>
      </c>
    </row>
    <row r="248" spans="1:8" ht="15.75">
      <c r="A248" s="38"/>
      <c r="B248" s="35" t="s">
        <v>457</v>
      </c>
      <c r="C248" s="36" t="s">
        <v>50</v>
      </c>
      <c r="D248" s="39" t="s">
        <v>458</v>
      </c>
      <c r="E248" s="37">
        <v>1082</v>
      </c>
      <c r="F248" s="37">
        <v>3017</v>
      </c>
      <c r="G248" s="8">
        <v>3408</v>
      </c>
      <c r="H248" s="58">
        <v>546.53</v>
      </c>
    </row>
    <row r="249" spans="1:8" ht="15.75">
      <c r="A249" s="38"/>
      <c r="B249" s="10" t="s">
        <v>562</v>
      </c>
      <c r="C249" s="11" t="s">
        <v>50</v>
      </c>
      <c r="D249" s="12" t="s">
        <v>563</v>
      </c>
      <c r="E249" s="37">
        <v>0</v>
      </c>
      <c r="F249" s="37">
        <v>1200</v>
      </c>
      <c r="G249" s="8">
        <v>2214</v>
      </c>
      <c r="H249" s="58">
        <v>546.53</v>
      </c>
    </row>
    <row r="250" spans="1:8" ht="15.75">
      <c r="A250" s="38"/>
      <c r="B250" s="10" t="s">
        <v>564</v>
      </c>
      <c r="C250" s="11" t="s">
        <v>50</v>
      </c>
      <c r="D250" s="12" t="s">
        <v>565</v>
      </c>
      <c r="E250" s="37">
        <v>0</v>
      </c>
      <c r="F250" s="37">
        <v>100</v>
      </c>
      <c r="G250" s="8">
        <v>3290</v>
      </c>
      <c r="H250" s="58">
        <v>546.53</v>
      </c>
    </row>
    <row r="251" spans="1:8" ht="15.75">
      <c r="A251" s="38"/>
      <c r="B251" s="10" t="s">
        <v>566</v>
      </c>
      <c r="C251" s="11" t="s">
        <v>52</v>
      </c>
      <c r="D251" s="12" t="s">
        <v>567</v>
      </c>
      <c r="E251" s="37">
        <v>0</v>
      </c>
      <c r="F251" s="37">
        <v>8936</v>
      </c>
      <c r="G251" s="8">
        <v>9924</v>
      </c>
      <c r="H251" s="58">
        <v>546.53</v>
      </c>
    </row>
    <row r="252" spans="1:8" ht="15.75">
      <c r="A252" s="38"/>
      <c r="B252" s="10" t="s">
        <v>568</v>
      </c>
      <c r="C252" s="11" t="s">
        <v>50</v>
      </c>
      <c r="D252" s="12" t="s">
        <v>569</v>
      </c>
      <c r="E252" s="37">
        <v>0</v>
      </c>
      <c r="F252" s="37">
        <v>14881</v>
      </c>
      <c r="G252" s="8">
        <v>10032</v>
      </c>
      <c r="H252" s="58">
        <v>546.53</v>
      </c>
    </row>
    <row r="253" spans="1:8" ht="15.75">
      <c r="A253" s="38"/>
      <c r="B253" s="10" t="s">
        <v>525</v>
      </c>
      <c r="C253" s="6" t="s">
        <v>51</v>
      </c>
      <c r="D253" s="7" t="s">
        <v>526</v>
      </c>
      <c r="E253" s="37">
        <v>0</v>
      </c>
      <c r="F253" s="70">
        <v>1774</v>
      </c>
      <c r="G253" s="8">
        <v>7095</v>
      </c>
      <c r="H253" s="58">
        <v>546.53</v>
      </c>
    </row>
    <row r="254" spans="1:8" ht="15.75">
      <c r="A254" s="38"/>
      <c r="B254" s="10" t="s">
        <v>508</v>
      </c>
      <c r="C254" s="11" t="s">
        <v>50</v>
      </c>
      <c r="D254" s="12" t="s">
        <v>158</v>
      </c>
      <c r="E254" s="66">
        <v>0</v>
      </c>
      <c r="F254" s="8">
        <v>0</v>
      </c>
      <c r="G254" s="8">
        <v>3130</v>
      </c>
      <c r="H254" s="58">
        <v>546.53</v>
      </c>
    </row>
    <row r="255" spans="1:8" ht="15.75">
      <c r="A255" s="38"/>
      <c r="B255" s="10" t="s">
        <v>529</v>
      </c>
      <c r="C255" s="6" t="s">
        <v>50</v>
      </c>
      <c r="D255" s="7" t="s">
        <v>530</v>
      </c>
      <c r="E255" s="66">
        <v>0</v>
      </c>
      <c r="F255" s="8">
        <v>0</v>
      </c>
      <c r="G255" s="8">
        <v>1560</v>
      </c>
      <c r="H255" s="58">
        <v>546.53</v>
      </c>
    </row>
    <row r="256" spans="1:8" ht="15.75">
      <c r="A256" s="38"/>
      <c r="B256" s="10" t="s">
        <v>574</v>
      </c>
      <c r="C256" s="11" t="s">
        <v>50</v>
      </c>
      <c r="D256" s="7" t="s">
        <v>575</v>
      </c>
      <c r="E256" s="66">
        <v>0</v>
      </c>
      <c r="F256" s="8">
        <v>0</v>
      </c>
      <c r="G256" s="8">
        <v>597</v>
      </c>
      <c r="H256" s="58">
        <v>546.53</v>
      </c>
    </row>
    <row r="257" spans="1:8" ht="15.75">
      <c r="A257" s="38"/>
      <c r="B257" s="35" t="s">
        <v>459</v>
      </c>
      <c r="C257" s="36" t="s">
        <v>50</v>
      </c>
      <c r="D257" s="39"/>
      <c r="E257" s="66">
        <v>1766</v>
      </c>
      <c r="F257" s="8">
        <v>0</v>
      </c>
      <c r="G257" s="8">
        <v>1955</v>
      </c>
      <c r="H257" s="58">
        <v>546.53</v>
      </c>
    </row>
    <row r="258" spans="1:8" s="9" customFormat="1" ht="15.75">
      <c r="A258" s="52"/>
      <c r="B258" s="48" t="s">
        <v>460</v>
      </c>
      <c r="C258" s="49"/>
      <c r="D258" s="53"/>
      <c r="E258" s="50">
        <f>SUM(E259:E303)</f>
        <v>18541</v>
      </c>
      <c r="F258" s="50">
        <f>SUM(F259:F306)</f>
        <v>34267</v>
      </c>
      <c r="G258" s="50">
        <f>SUM(G259:G308)</f>
        <v>30672</v>
      </c>
      <c r="H258" s="55"/>
    </row>
    <row r="259" spans="1:8" ht="15.75">
      <c r="A259" s="38"/>
      <c r="B259" s="35" t="s">
        <v>461</v>
      </c>
      <c r="C259" s="36" t="s">
        <v>50</v>
      </c>
      <c r="D259" s="39" t="s">
        <v>462</v>
      </c>
      <c r="E259" s="66">
        <v>562</v>
      </c>
      <c r="F259" s="37">
        <v>686</v>
      </c>
      <c r="G259" s="8">
        <v>767</v>
      </c>
      <c r="H259" s="58">
        <v>600.16</v>
      </c>
    </row>
    <row r="260" spans="1:8" ht="15.75">
      <c r="A260" s="38"/>
      <c r="B260" s="35" t="s">
        <v>463</v>
      </c>
      <c r="C260" s="36" t="s">
        <v>50</v>
      </c>
      <c r="D260" s="39" t="s">
        <v>464</v>
      </c>
      <c r="E260" s="66">
        <v>182</v>
      </c>
      <c r="F260" s="37">
        <v>416</v>
      </c>
      <c r="G260" s="8">
        <v>410</v>
      </c>
      <c r="H260" s="58">
        <v>600.16</v>
      </c>
    </row>
    <row r="261" spans="1:8" ht="15.75">
      <c r="A261" s="38"/>
      <c r="B261" s="35" t="s">
        <v>31</v>
      </c>
      <c r="C261" s="36" t="s">
        <v>50</v>
      </c>
      <c r="D261" s="39" t="s">
        <v>465</v>
      </c>
      <c r="E261" s="66">
        <v>9</v>
      </c>
      <c r="F261" s="37">
        <v>12</v>
      </c>
      <c r="G261" s="8">
        <v>9</v>
      </c>
      <c r="H261" s="58">
        <v>600.16</v>
      </c>
    </row>
    <row r="262" spans="1:8" ht="15.75">
      <c r="A262" s="38"/>
      <c r="B262" s="35" t="s">
        <v>466</v>
      </c>
      <c r="C262" s="36" t="s">
        <v>52</v>
      </c>
      <c r="D262" s="39" t="s">
        <v>467</v>
      </c>
      <c r="E262" s="37"/>
      <c r="F262" s="37"/>
      <c r="G262" s="8">
        <v>6</v>
      </c>
      <c r="H262" s="58">
        <v>600.16</v>
      </c>
    </row>
    <row r="263" spans="1:8" ht="15.75">
      <c r="A263" s="38"/>
      <c r="B263" s="35" t="s">
        <v>468</v>
      </c>
      <c r="C263" s="36" t="s">
        <v>50</v>
      </c>
      <c r="D263" s="39" t="s">
        <v>469</v>
      </c>
      <c r="E263" s="37">
        <v>410</v>
      </c>
      <c r="F263" s="37">
        <v>540</v>
      </c>
      <c r="G263" s="8">
        <v>460</v>
      </c>
      <c r="H263" s="58">
        <v>600.16</v>
      </c>
    </row>
    <row r="264" spans="1:8" ht="15.75">
      <c r="A264" s="38"/>
      <c r="B264" s="35" t="s">
        <v>470</v>
      </c>
      <c r="C264" s="36" t="s">
        <v>52</v>
      </c>
      <c r="D264" s="39" t="s">
        <v>322</v>
      </c>
      <c r="E264" s="37">
        <v>599</v>
      </c>
      <c r="F264" s="37">
        <v>1207</v>
      </c>
      <c r="G264" s="8">
        <v>1096</v>
      </c>
      <c r="H264" s="58">
        <v>600.16</v>
      </c>
    </row>
    <row r="265" spans="1:8" ht="15.75">
      <c r="A265" s="38"/>
      <c r="B265" s="35" t="s">
        <v>471</v>
      </c>
      <c r="C265" s="36" t="s">
        <v>51</v>
      </c>
      <c r="D265" s="39" t="s">
        <v>472</v>
      </c>
      <c r="E265" s="37">
        <v>32</v>
      </c>
      <c r="F265" s="37">
        <v>36</v>
      </c>
      <c r="G265" s="8">
        <v>40</v>
      </c>
      <c r="H265" s="58">
        <v>600.16</v>
      </c>
    </row>
    <row r="266" spans="1:8" ht="15.75">
      <c r="A266" s="38"/>
      <c r="B266" s="35" t="s">
        <v>473</v>
      </c>
      <c r="C266" s="36" t="s">
        <v>50</v>
      </c>
      <c r="D266" s="39" t="s">
        <v>474</v>
      </c>
      <c r="E266" s="37">
        <v>231</v>
      </c>
      <c r="F266" s="37">
        <v>296</v>
      </c>
      <c r="G266" s="8">
        <v>633</v>
      </c>
      <c r="H266" s="58">
        <v>600.16</v>
      </c>
    </row>
    <row r="267" spans="1:8" ht="15.75">
      <c r="A267" s="38"/>
      <c r="B267" s="35" t="s">
        <v>28</v>
      </c>
      <c r="C267" s="36" t="s">
        <v>50</v>
      </c>
      <c r="D267" s="39" t="s">
        <v>475</v>
      </c>
      <c r="E267" s="37">
        <v>85</v>
      </c>
      <c r="F267" s="37">
        <v>216</v>
      </c>
      <c r="G267" s="8"/>
      <c r="H267" s="58">
        <v>600.16</v>
      </c>
    </row>
    <row r="268" spans="1:8" ht="15.75">
      <c r="A268" s="38"/>
      <c r="B268" s="35" t="s">
        <v>476</v>
      </c>
      <c r="C268" s="36" t="s">
        <v>53</v>
      </c>
      <c r="D268" s="39" t="s">
        <v>391</v>
      </c>
      <c r="E268" s="37">
        <v>138</v>
      </c>
      <c r="F268" s="37">
        <v>96</v>
      </c>
      <c r="G268" s="8">
        <v>79</v>
      </c>
      <c r="H268" s="58">
        <v>600.16</v>
      </c>
    </row>
    <row r="269" spans="1:8" ht="15.75">
      <c r="A269" s="38"/>
      <c r="B269" s="35" t="s">
        <v>477</v>
      </c>
      <c r="C269" s="36" t="s">
        <v>50</v>
      </c>
      <c r="D269" s="39" t="s">
        <v>478</v>
      </c>
      <c r="E269" s="37">
        <v>601</v>
      </c>
      <c r="F269" s="37">
        <v>571</v>
      </c>
      <c r="G269" s="8">
        <v>765</v>
      </c>
      <c r="H269" s="58">
        <v>600.16</v>
      </c>
    </row>
    <row r="270" spans="1:8" ht="15.75">
      <c r="A270" s="38"/>
      <c r="B270" s="35" t="s">
        <v>479</v>
      </c>
      <c r="C270" s="36" t="s">
        <v>50</v>
      </c>
      <c r="D270" s="39" t="s">
        <v>480</v>
      </c>
      <c r="E270" s="37">
        <v>450</v>
      </c>
      <c r="F270" s="37">
        <v>745</v>
      </c>
      <c r="G270" s="8">
        <v>1067</v>
      </c>
      <c r="H270" s="58">
        <v>600.16</v>
      </c>
    </row>
    <row r="271" spans="1:8" ht="15.75">
      <c r="A271" s="38"/>
      <c r="B271" s="35" t="s">
        <v>481</v>
      </c>
      <c r="C271" s="36" t="s">
        <v>50</v>
      </c>
      <c r="D271" s="39" t="s">
        <v>482</v>
      </c>
      <c r="E271" s="37">
        <v>536</v>
      </c>
      <c r="F271" s="37">
        <v>490</v>
      </c>
      <c r="G271" s="8">
        <v>911</v>
      </c>
      <c r="H271" s="58">
        <v>600.16</v>
      </c>
    </row>
    <row r="272" spans="1:8" ht="15.75">
      <c r="A272" s="38"/>
      <c r="B272" s="35" t="s">
        <v>483</v>
      </c>
      <c r="C272" s="36" t="s">
        <v>50</v>
      </c>
      <c r="D272" s="39" t="s">
        <v>484</v>
      </c>
      <c r="E272" s="37">
        <v>704</v>
      </c>
      <c r="F272" s="37">
        <v>737</v>
      </c>
      <c r="G272" s="8">
        <v>866</v>
      </c>
      <c r="H272" s="58">
        <v>600.16</v>
      </c>
    </row>
    <row r="273" spans="1:8" ht="15.75">
      <c r="A273" s="38"/>
      <c r="B273" s="35" t="s">
        <v>485</v>
      </c>
      <c r="C273" s="36" t="s">
        <v>50</v>
      </c>
      <c r="D273" s="39" t="s">
        <v>486</v>
      </c>
      <c r="E273" s="37">
        <v>98</v>
      </c>
      <c r="F273" s="37">
        <v>166</v>
      </c>
      <c r="G273" s="8">
        <v>226</v>
      </c>
      <c r="H273" s="58">
        <v>600.16</v>
      </c>
    </row>
    <row r="274" spans="1:8" ht="15.75">
      <c r="A274" s="38"/>
      <c r="B274" s="35" t="s">
        <v>487</v>
      </c>
      <c r="C274" s="36" t="s">
        <v>50</v>
      </c>
      <c r="D274" s="39" t="s">
        <v>488</v>
      </c>
      <c r="E274" s="37"/>
      <c r="F274" s="37"/>
      <c r="G274" s="8"/>
      <c r="H274" s="58">
        <v>600.16</v>
      </c>
    </row>
    <row r="275" spans="1:8" ht="15.75">
      <c r="A275" s="38"/>
      <c r="B275" s="35" t="s">
        <v>30</v>
      </c>
      <c r="C275" s="36" t="s">
        <v>51</v>
      </c>
      <c r="D275" s="39" t="s">
        <v>489</v>
      </c>
      <c r="E275" s="37">
        <v>798</v>
      </c>
      <c r="F275" s="37">
        <v>968</v>
      </c>
      <c r="G275" s="8">
        <v>923</v>
      </c>
      <c r="H275" s="58">
        <v>600.16</v>
      </c>
    </row>
    <row r="276" spans="1:8" ht="15.75">
      <c r="A276" s="38"/>
      <c r="B276" s="35" t="s">
        <v>490</v>
      </c>
      <c r="C276" s="36" t="s">
        <v>53</v>
      </c>
      <c r="D276" s="39" t="s">
        <v>491</v>
      </c>
      <c r="E276" s="37"/>
      <c r="F276" s="37"/>
      <c r="G276" s="8"/>
      <c r="H276" s="58">
        <v>600.16</v>
      </c>
    </row>
    <row r="277" spans="1:8" ht="15.75">
      <c r="A277" s="38"/>
      <c r="B277" s="35" t="s">
        <v>492</v>
      </c>
      <c r="C277" s="36" t="s">
        <v>50</v>
      </c>
      <c r="D277" s="39" t="s">
        <v>493</v>
      </c>
      <c r="E277" s="37">
        <v>700</v>
      </c>
      <c r="F277" s="37">
        <v>300</v>
      </c>
      <c r="G277" s="8">
        <v>300</v>
      </c>
      <c r="H277" s="58">
        <v>600.16</v>
      </c>
    </row>
    <row r="278" spans="1:8" ht="15.75">
      <c r="A278" s="38"/>
      <c r="B278" s="35" t="s">
        <v>494</v>
      </c>
      <c r="C278" s="36" t="s">
        <v>50</v>
      </c>
      <c r="D278" s="39" t="s">
        <v>495</v>
      </c>
      <c r="E278" s="37">
        <v>285</v>
      </c>
      <c r="F278" s="37">
        <v>261</v>
      </c>
      <c r="G278" s="8">
        <v>331</v>
      </c>
      <c r="H278" s="58">
        <v>600.16</v>
      </c>
    </row>
    <row r="279" spans="1:8" ht="15.75">
      <c r="A279" s="38"/>
      <c r="B279" s="35" t="s">
        <v>496</v>
      </c>
      <c r="C279" s="36" t="s">
        <v>52</v>
      </c>
      <c r="D279" s="39" t="s">
        <v>497</v>
      </c>
      <c r="E279" s="37">
        <v>100</v>
      </c>
      <c r="F279" s="37">
        <v>300</v>
      </c>
      <c r="G279" s="8">
        <v>200</v>
      </c>
      <c r="H279" s="58">
        <v>600.16</v>
      </c>
    </row>
    <row r="280" spans="1:8" ht="15.75">
      <c r="A280" s="38"/>
      <c r="B280" s="35" t="s">
        <v>498</v>
      </c>
      <c r="C280" s="36" t="s">
        <v>50</v>
      </c>
      <c r="D280" s="39" t="s">
        <v>499</v>
      </c>
      <c r="E280" s="37">
        <v>123</v>
      </c>
      <c r="F280" s="37">
        <v>400</v>
      </c>
      <c r="G280" s="8">
        <v>302</v>
      </c>
      <c r="H280" s="58">
        <v>600.16</v>
      </c>
    </row>
    <row r="281" spans="1:8" ht="15.75">
      <c r="A281" s="38"/>
      <c r="B281" s="35" t="s">
        <v>500</v>
      </c>
      <c r="C281" s="36" t="s">
        <v>50</v>
      </c>
      <c r="D281" s="39" t="s">
        <v>501</v>
      </c>
      <c r="E281" s="37">
        <v>500</v>
      </c>
      <c r="F281" s="37">
        <v>500</v>
      </c>
      <c r="G281" s="8">
        <v>500</v>
      </c>
      <c r="H281" s="58">
        <v>600.16</v>
      </c>
    </row>
    <row r="282" spans="1:8" ht="15.75">
      <c r="A282" s="38"/>
      <c r="B282" s="35" t="s">
        <v>502</v>
      </c>
      <c r="C282" s="36" t="s">
        <v>50</v>
      </c>
      <c r="D282" s="39" t="s">
        <v>503</v>
      </c>
      <c r="E282" s="37">
        <v>890</v>
      </c>
      <c r="F282" s="37">
        <v>1370</v>
      </c>
      <c r="G282" s="8">
        <v>1320</v>
      </c>
      <c r="H282" s="58">
        <v>600.16</v>
      </c>
    </row>
    <row r="283" spans="1:8" ht="15.75">
      <c r="A283" s="38"/>
      <c r="B283" s="35" t="s">
        <v>504</v>
      </c>
      <c r="C283" s="36" t="s">
        <v>50</v>
      </c>
      <c r="D283" s="39" t="s">
        <v>505</v>
      </c>
      <c r="E283" s="37">
        <v>700</v>
      </c>
      <c r="F283" s="37">
        <v>730</v>
      </c>
      <c r="G283" s="8">
        <v>730</v>
      </c>
      <c r="H283" s="58">
        <v>600.16</v>
      </c>
    </row>
    <row r="284" spans="1:8" ht="15.75">
      <c r="A284" s="38"/>
      <c r="B284" s="35" t="s">
        <v>506</v>
      </c>
      <c r="C284" s="36" t="s">
        <v>50</v>
      </c>
      <c r="D284" s="39" t="s">
        <v>507</v>
      </c>
      <c r="E284" s="37">
        <v>809</v>
      </c>
      <c r="F284" s="37">
        <v>888</v>
      </c>
      <c r="G284" s="8">
        <v>897</v>
      </c>
      <c r="H284" s="58">
        <v>600.16</v>
      </c>
    </row>
    <row r="285" spans="1:8" s="13" customFormat="1" ht="15.75">
      <c r="A285" s="38"/>
      <c r="B285" s="35" t="s">
        <v>508</v>
      </c>
      <c r="C285" s="36" t="s">
        <v>50</v>
      </c>
      <c r="D285" s="39" t="s">
        <v>158</v>
      </c>
      <c r="E285" s="37">
        <v>1657</v>
      </c>
      <c r="F285" s="37">
        <v>2712</v>
      </c>
      <c r="G285" s="8"/>
      <c r="H285" s="58">
        <v>600.16</v>
      </c>
    </row>
    <row r="286" spans="1:8" ht="15.75">
      <c r="A286" s="38"/>
      <c r="B286" s="44" t="s">
        <v>509</v>
      </c>
      <c r="C286" s="36" t="s">
        <v>50</v>
      </c>
      <c r="D286" s="39" t="s">
        <v>510</v>
      </c>
      <c r="E286" s="37"/>
      <c r="F286" s="37"/>
      <c r="G286" s="8">
        <v>197</v>
      </c>
      <c r="H286" s="58">
        <v>600.16</v>
      </c>
    </row>
    <row r="287" spans="1:8" ht="15.75">
      <c r="A287" s="38"/>
      <c r="B287" s="44" t="s">
        <v>511</v>
      </c>
      <c r="C287" s="36" t="s">
        <v>50</v>
      </c>
      <c r="D287" s="39" t="s">
        <v>512</v>
      </c>
      <c r="E287" s="37">
        <v>96</v>
      </c>
      <c r="F287" s="37">
        <v>219</v>
      </c>
      <c r="G287" s="8">
        <v>260</v>
      </c>
      <c r="H287" s="58">
        <v>600.16</v>
      </c>
    </row>
    <row r="288" spans="1:8" ht="15.75">
      <c r="A288" s="38"/>
      <c r="B288" s="35" t="s">
        <v>513</v>
      </c>
      <c r="C288" s="36" t="s">
        <v>50</v>
      </c>
      <c r="D288" s="39" t="s">
        <v>514</v>
      </c>
      <c r="E288" s="37">
        <v>2320</v>
      </c>
      <c r="F288" s="37">
        <v>7988</v>
      </c>
      <c r="G288" s="8">
        <v>1919</v>
      </c>
      <c r="H288" s="58">
        <v>600.16</v>
      </c>
    </row>
    <row r="289" spans="1:8" ht="15.75">
      <c r="A289" s="38"/>
      <c r="B289" s="35" t="s">
        <v>515</v>
      </c>
      <c r="C289" s="36" t="s">
        <v>50</v>
      </c>
      <c r="D289" s="39" t="s">
        <v>516</v>
      </c>
      <c r="E289" s="37">
        <v>100</v>
      </c>
      <c r="F289" s="37">
        <v>223</v>
      </c>
      <c r="G289" s="8">
        <v>575</v>
      </c>
      <c r="H289" s="58">
        <v>600.16</v>
      </c>
    </row>
    <row r="290" spans="1:8" ht="15.75">
      <c r="A290" s="38"/>
      <c r="B290" s="35" t="s">
        <v>517</v>
      </c>
      <c r="C290" s="36" t="s">
        <v>50</v>
      </c>
      <c r="D290" s="39" t="s">
        <v>518</v>
      </c>
      <c r="E290" s="37">
        <v>1817</v>
      </c>
      <c r="F290" s="37">
        <v>1639</v>
      </c>
      <c r="G290" s="8">
        <v>1081</v>
      </c>
      <c r="H290" s="58">
        <v>600.16</v>
      </c>
    </row>
    <row r="291" spans="1:8" ht="15.75">
      <c r="A291" s="38"/>
      <c r="B291" s="35" t="s">
        <v>519</v>
      </c>
      <c r="C291" s="36" t="s">
        <v>50</v>
      </c>
      <c r="D291" s="39" t="s">
        <v>520</v>
      </c>
      <c r="E291" s="37">
        <v>281</v>
      </c>
      <c r="F291" s="37">
        <v>510</v>
      </c>
      <c r="G291" s="8"/>
      <c r="H291" s="58">
        <v>600.16</v>
      </c>
    </row>
    <row r="292" spans="1:8" ht="15.75">
      <c r="A292" s="38"/>
      <c r="B292" s="35" t="s">
        <v>521</v>
      </c>
      <c r="C292" s="36" t="s">
        <v>53</v>
      </c>
      <c r="D292" s="39" t="s">
        <v>522</v>
      </c>
      <c r="E292" s="37">
        <v>1018</v>
      </c>
      <c r="F292" s="37">
        <v>1255</v>
      </c>
      <c r="G292" s="8"/>
      <c r="H292" s="58">
        <v>600.16</v>
      </c>
    </row>
    <row r="293" spans="1:8" ht="15.75">
      <c r="A293" s="38"/>
      <c r="B293" s="35" t="s">
        <v>523</v>
      </c>
      <c r="C293" s="36" t="s">
        <v>50</v>
      </c>
      <c r="D293" s="39" t="s">
        <v>524</v>
      </c>
      <c r="E293" s="37"/>
      <c r="F293" s="37"/>
      <c r="G293" s="8">
        <v>190</v>
      </c>
      <c r="H293" s="58">
        <v>600.16</v>
      </c>
    </row>
    <row r="294" spans="1:8" ht="15.75">
      <c r="A294" s="38"/>
      <c r="B294" s="35" t="s">
        <v>525</v>
      </c>
      <c r="C294" s="36" t="s">
        <v>51</v>
      </c>
      <c r="D294" s="39" t="s">
        <v>526</v>
      </c>
      <c r="E294" s="37">
        <v>58</v>
      </c>
      <c r="F294" s="37">
        <v>170</v>
      </c>
      <c r="G294" s="8">
        <v>232</v>
      </c>
      <c r="H294" s="58">
        <v>600.16</v>
      </c>
    </row>
    <row r="295" spans="1:8" ht="15.75">
      <c r="A295" s="38"/>
      <c r="B295" s="35" t="s">
        <v>527</v>
      </c>
      <c r="C295" s="36" t="s">
        <v>50</v>
      </c>
      <c r="D295" s="39" t="s">
        <v>528</v>
      </c>
      <c r="E295" s="37">
        <v>173</v>
      </c>
      <c r="F295" s="37">
        <v>197</v>
      </c>
      <c r="G295" s="8">
        <v>371</v>
      </c>
      <c r="H295" s="58">
        <v>600.16</v>
      </c>
    </row>
    <row r="296" spans="1:8" ht="15.75">
      <c r="A296" s="38"/>
      <c r="B296" s="35" t="s">
        <v>529</v>
      </c>
      <c r="C296" s="36" t="s">
        <v>50</v>
      </c>
      <c r="D296" s="39" t="s">
        <v>530</v>
      </c>
      <c r="E296" s="37">
        <v>171</v>
      </c>
      <c r="F296" s="37">
        <v>187</v>
      </c>
      <c r="G296" s="8">
        <v>192</v>
      </c>
      <c r="H296" s="58">
        <v>600.16</v>
      </c>
    </row>
    <row r="297" spans="1:8" ht="15.75">
      <c r="A297" s="38"/>
      <c r="B297" s="35" t="s">
        <v>531</v>
      </c>
      <c r="C297" s="36" t="s">
        <v>50</v>
      </c>
      <c r="D297" s="39" t="s">
        <v>532</v>
      </c>
      <c r="E297" s="37">
        <v>197</v>
      </c>
      <c r="F297" s="37">
        <v>381</v>
      </c>
      <c r="G297" s="8">
        <v>89</v>
      </c>
      <c r="H297" s="58">
        <v>600.16</v>
      </c>
    </row>
    <row r="298" spans="1:8" ht="15.75">
      <c r="A298" s="38"/>
      <c r="B298" s="35" t="s">
        <v>533</v>
      </c>
      <c r="C298" s="36" t="s">
        <v>50</v>
      </c>
      <c r="D298" s="39" t="s">
        <v>534</v>
      </c>
      <c r="E298" s="37">
        <v>292</v>
      </c>
      <c r="F298" s="37">
        <v>196</v>
      </c>
      <c r="G298" s="8">
        <v>388</v>
      </c>
      <c r="H298" s="58">
        <v>600.16</v>
      </c>
    </row>
    <row r="299" spans="1:8" ht="15.75">
      <c r="A299" s="38"/>
      <c r="B299" s="35" t="s">
        <v>535</v>
      </c>
      <c r="C299" s="36" t="s">
        <v>50</v>
      </c>
      <c r="D299" s="39" t="s">
        <v>536</v>
      </c>
      <c r="E299" s="37">
        <v>71</v>
      </c>
      <c r="F299" s="37">
        <v>78</v>
      </c>
      <c r="G299" s="8">
        <v>4358</v>
      </c>
      <c r="H299" s="58">
        <v>600.16</v>
      </c>
    </row>
    <row r="300" spans="1:8" ht="15.75">
      <c r="A300" s="38"/>
      <c r="B300" s="35" t="s">
        <v>537</v>
      </c>
      <c r="C300" s="36" t="s">
        <v>50</v>
      </c>
      <c r="D300" s="39" t="s">
        <v>538</v>
      </c>
      <c r="E300" s="37">
        <v>168</v>
      </c>
      <c r="F300" s="37">
        <v>181</v>
      </c>
      <c r="G300" s="8">
        <v>794</v>
      </c>
      <c r="H300" s="58">
        <v>600.16</v>
      </c>
    </row>
    <row r="301" spans="1:8" ht="15.75">
      <c r="A301" s="38"/>
      <c r="B301" s="35" t="s">
        <v>539</v>
      </c>
      <c r="C301" s="36" t="s">
        <v>51</v>
      </c>
      <c r="D301" s="39" t="s">
        <v>540</v>
      </c>
      <c r="E301" s="37">
        <v>228</v>
      </c>
      <c r="F301" s="37">
        <v>3289</v>
      </c>
      <c r="G301" s="8"/>
      <c r="H301" s="58">
        <v>600.16</v>
      </c>
    </row>
    <row r="302" spans="1:8" ht="15.75">
      <c r="A302" s="38"/>
      <c r="B302" s="35" t="s">
        <v>541</v>
      </c>
      <c r="C302" s="36" t="s">
        <v>50</v>
      </c>
      <c r="D302" s="39" t="s">
        <v>542</v>
      </c>
      <c r="E302" s="37"/>
      <c r="F302" s="37">
        <v>1703</v>
      </c>
      <c r="G302" s="8">
        <v>413</v>
      </c>
      <c r="H302" s="58">
        <v>600.16</v>
      </c>
    </row>
    <row r="303" spans="1:8" ht="15.75">
      <c r="A303" s="38"/>
      <c r="B303" s="35" t="s">
        <v>543</v>
      </c>
      <c r="C303" s="36" t="s">
        <v>50</v>
      </c>
      <c r="D303" s="39" t="s">
        <v>544</v>
      </c>
      <c r="E303" s="37">
        <v>352</v>
      </c>
      <c r="F303" s="37"/>
      <c r="G303" s="8">
        <v>678</v>
      </c>
      <c r="H303" s="58">
        <v>600.16</v>
      </c>
    </row>
    <row r="304" spans="1:8" ht="15.75">
      <c r="A304" s="38"/>
      <c r="B304" s="15" t="s">
        <v>571</v>
      </c>
      <c r="C304" s="11" t="s">
        <v>50</v>
      </c>
      <c r="D304" s="16" t="s">
        <v>572</v>
      </c>
      <c r="E304" s="37"/>
      <c r="F304" s="37">
        <v>416</v>
      </c>
      <c r="G304" s="8">
        <v>7</v>
      </c>
      <c r="H304" s="58">
        <v>600.16</v>
      </c>
    </row>
    <row r="305" spans="1:8" ht="15.75">
      <c r="A305" s="38"/>
      <c r="B305" s="15" t="s">
        <v>541</v>
      </c>
      <c r="C305" s="11" t="s">
        <v>50</v>
      </c>
      <c r="D305" s="16" t="s">
        <v>542</v>
      </c>
      <c r="E305" s="37"/>
      <c r="F305" s="37">
        <v>726</v>
      </c>
      <c r="G305" s="8">
        <v>602</v>
      </c>
      <c r="H305" s="58">
        <v>600.16</v>
      </c>
    </row>
    <row r="306" spans="1:8" ht="15.75">
      <c r="A306" s="38"/>
      <c r="B306" s="10" t="s">
        <v>262</v>
      </c>
      <c r="C306" s="14" t="s">
        <v>51</v>
      </c>
      <c r="D306" s="12" t="s">
        <v>263</v>
      </c>
      <c r="E306" s="37"/>
      <c r="F306" s="37">
        <v>266</v>
      </c>
      <c r="G306" s="8">
        <v>397</v>
      </c>
      <c r="H306" s="58">
        <v>600.16</v>
      </c>
    </row>
    <row r="307" spans="1:8" ht="15.75">
      <c r="A307" s="38"/>
      <c r="B307" s="10" t="s">
        <v>576</v>
      </c>
      <c r="C307" s="11" t="s">
        <v>50</v>
      </c>
      <c r="D307" s="12" t="s">
        <v>261</v>
      </c>
      <c r="E307" s="37"/>
      <c r="F307" s="37"/>
      <c r="G307" s="8">
        <v>4802</v>
      </c>
      <c r="H307" s="58">
        <v>600.16</v>
      </c>
    </row>
    <row r="308" spans="1:8" ht="15.75">
      <c r="A308" s="38"/>
      <c r="B308" s="10" t="s">
        <v>577</v>
      </c>
      <c r="C308" s="11" t="s">
        <v>50</v>
      </c>
      <c r="D308" s="7" t="s">
        <v>578</v>
      </c>
      <c r="E308" s="37"/>
      <c r="F308" s="37"/>
      <c r="G308" s="67">
        <v>289</v>
      </c>
      <c r="H308" s="58">
        <v>600.16</v>
      </c>
    </row>
    <row r="309" spans="1:8" s="74" customFormat="1" ht="15.75">
      <c r="A309" s="47"/>
      <c r="B309" s="20" t="s">
        <v>545</v>
      </c>
      <c r="C309" s="47"/>
      <c r="D309" s="47"/>
      <c r="E309" s="50">
        <f>(E7+E30+E85+E258+E10)</f>
        <v>11026847</v>
      </c>
      <c r="F309" s="71">
        <f>(F7+F30+F85+F258+F10)</f>
        <v>12087813</v>
      </c>
      <c r="G309" s="71">
        <f>(G7+G30+G85+G258+G10+G6)</f>
        <v>14147866</v>
      </c>
      <c r="H309" s="51"/>
    </row>
    <row r="310" spans="1:8" s="9" customFormat="1" ht="15.75">
      <c r="A310" s="47"/>
      <c r="B310" s="48" t="s">
        <v>546</v>
      </c>
      <c r="C310" s="47"/>
      <c r="D310" s="47"/>
      <c r="E310" s="50">
        <v>2274239</v>
      </c>
      <c r="F310" s="71">
        <v>2303245</v>
      </c>
      <c r="G310" s="72">
        <v>2663421</v>
      </c>
      <c r="H310" s="73">
        <v>557.66</v>
      </c>
    </row>
    <row r="311" spans="1:8" ht="15.75">
      <c r="A311" s="34"/>
      <c r="B311" s="35" t="s">
        <v>548</v>
      </c>
      <c r="C311" s="34" t="s">
        <v>50</v>
      </c>
      <c r="D311" s="34" t="s">
        <v>570</v>
      </c>
      <c r="E311" s="37">
        <v>33062</v>
      </c>
      <c r="F311" s="37">
        <v>35175</v>
      </c>
      <c r="G311" s="37">
        <v>41636</v>
      </c>
      <c r="H311" s="60"/>
    </row>
    <row r="312" spans="1:8" ht="15.75">
      <c r="A312" s="34"/>
      <c r="B312" s="35" t="s">
        <v>549</v>
      </c>
      <c r="C312" s="34" t="s">
        <v>53</v>
      </c>
      <c r="D312" s="34" t="s">
        <v>570</v>
      </c>
      <c r="E312" s="37">
        <v>26299</v>
      </c>
      <c r="F312" s="37">
        <v>32280</v>
      </c>
      <c r="G312" s="37">
        <v>34601</v>
      </c>
      <c r="H312" s="60"/>
    </row>
    <row r="313" spans="1:8" ht="15.75">
      <c r="A313" s="34"/>
      <c r="B313" s="35"/>
      <c r="C313" s="34"/>
      <c r="D313" s="34"/>
      <c r="E313" s="37"/>
      <c r="F313" s="37"/>
      <c r="G313" s="21"/>
      <c r="H313" s="59"/>
    </row>
    <row r="314" spans="1:8" s="74" customFormat="1" ht="15.75">
      <c r="A314" s="47"/>
      <c r="B314" s="20" t="s">
        <v>547</v>
      </c>
      <c r="C314" s="47"/>
      <c r="D314" s="47"/>
      <c r="E314" s="50">
        <f>E309+E310+E311+E312+E6</f>
        <v>13405286</v>
      </c>
      <c r="F314" s="50">
        <f>F309+F310+F311+F312+F6+1</f>
        <v>14509825</v>
      </c>
      <c r="G314" s="50">
        <f>G309+G312+G310+G311</f>
        <v>16887524</v>
      </c>
      <c r="H314" s="51"/>
    </row>
  </sheetData>
  <sheetProtection selectLockedCells="1" selectUnlockedCells="1"/>
  <mergeCells count="10">
    <mergeCell ref="H4:H5"/>
    <mergeCell ref="D4:D5"/>
    <mergeCell ref="A2:H3"/>
    <mergeCell ref="F4:F5"/>
    <mergeCell ref="G4:G5"/>
    <mergeCell ref="B1:E1"/>
    <mergeCell ref="A4:A5"/>
    <mergeCell ref="B4:B5"/>
    <mergeCell ref="C4:C5"/>
    <mergeCell ref="E4:E5"/>
  </mergeCells>
  <pageMargins left="0.74803149606299213" right="0.19685039370078741" top="0.19685039370078741" bottom="0.19685039370078741" header="0.51181102362204722" footer="0.51181102362204722"/>
  <pageSetup paperSize="9" scale="56" firstPageNumber="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8"/>
  <sheetViews>
    <sheetView tabSelected="1" topLeftCell="A2" workbookViewId="0">
      <selection activeCell="H16" sqref="H16"/>
    </sheetView>
  </sheetViews>
  <sheetFormatPr defaultRowHeight="12.75"/>
  <cols>
    <col min="3" max="3" width="19.28515625" customWidth="1"/>
    <col min="4" max="4" width="18" customWidth="1"/>
    <col min="5" max="5" width="28.42578125" customWidth="1"/>
    <col min="6" max="6" width="16.85546875" customWidth="1"/>
    <col min="7" max="7" width="47.140625" customWidth="1"/>
    <col min="8" max="8" width="40.140625" customWidth="1"/>
    <col min="9" max="9" width="13.140625" customWidth="1"/>
    <col min="10" max="10" width="11.5703125" customWidth="1"/>
    <col min="11" max="11" width="18" customWidth="1"/>
  </cols>
  <sheetData>
    <row r="1" spans="1:25">
      <c r="A1" s="22"/>
      <c r="B1" s="22" t="s">
        <v>32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25">
      <c r="A3" s="22"/>
      <c r="B3" s="23" t="s">
        <v>33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25" ht="127.5">
      <c r="A5" s="22"/>
      <c r="B5" s="2" t="s">
        <v>34</v>
      </c>
      <c r="C5" s="2" t="s">
        <v>35</v>
      </c>
      <c r="D5" s="2" t="s">
        <v>36</v>
      </c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2"/>
      <c r="M5" s="22"/>
      <c r="N5" s="22"/>
      <c r="O5" s="22"/>
    </row>
    <row r="6" spans="1:25">
      <c r="A6" s="22"/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22"/>
      <c r="M6" s="22"/>
      <c r="N6" s="22"/>
      <c r="O6" s="22"/>
    </row>
    <row r="7" spans="1:25" ht="12.75" customHeight="1">
      <c r="A7" s="22"/>
      <c r="B7" s="100">
        <v>41913</v>
      </c>
      <c r="C7" s="103" t="s">
        <v>622</v>
      </c>
      <c r="D7" s="103" t="s">
        <v>620</v>
      </c>
      <c r="E7" s="103" t="s">
        <v>556</v>
      </c>
      <c r="F7" s="106" t="s">
        <v>551</v>
      </c>
      <c r="G7" s="107"/>
      <c r="H7" s="107"/>
      <c r="I7" s="107"/>
      <c r="J7" s="107"/>
      <c r="K7" s="108"/>
      <c r="L7" s="22"/>
      <c r="M7" s="22"/>
      <c r="N7" s="22"/>
      <c r="O7" s="22"/>
    </row>
    <row r="8" spans="1:25" s="26" customFormat="1" ht="91.5" customHeight="1">
      <c r="A8" s="24"/>
      <c r="B8" s="101"/>
      <c r="C8" s="104"/>
      <c r="D8" s="104"/>
      <c r="E8" s="104"/>
      <c r="F8" s="25" t="s">
        <v>552</v>
      </c>
      <c r="G8" s="28" t="s">
        <v>553</v>
      </c>
      <c r="H8" s="28" t="s">
        <v>561</v>
      </c>
      <c r="I8" s="25">
        <v>11313703</v>
      </c>
      <c r="J8" s="25">
        <v>11131047</v>
      </c>
      <c r="K8" s="25">
        <f>I8-J8</f>
        <v>182656</v>
      </c>
      <c r="L8" s="24"/>
      <c r="M8" s="24"/>
      <c r="N8" s="24"/>
      <c r="O8" s="24"/>
    </row>
    <row r="9" spans="1:25" s="26" customFormat="1" ht="15.75" customHeight="1">
      <c r="A9" s="24"/>
      <c r="B9" s="101"/>
      <c r="C9" s="104"/>
      <c r="D9" s="104"/>
      <c r="E9" s="104"/>
      <c r="F9" s="106" t="s">
        <v>554</v>
      </c>
      <c r="G9" s="107"/>
      <c r="H9" s="107"/>
      <c r="I9" s="107"/>
      <c r="J9" s="107"/>
      <c r="K9" s="108"/>
      <c r="L9" s="24"/>
      <c r="M9" s="24"/>
      <c r="N9" s="24"/>
      <c r="O9" s="24"/>
    </row>
    <row r="10" spans="1:25" s="26" customFormat="1" ht="19.5" customHeight="1">
      <c r="A10" s="24"/>
      <c r="B10" s="102"/>
      <c r="C10" s="104"/>
      <c r="D10" s="105"/>
      <c r="E10" s="105"/>
      <c r="F10" s="25" t="s">
        <v>552</v>
      </c>
      <c r="G10" s="27" t="s">
        <v>555</v>
      </c>
      <c r="H10" s="27"/>
      <c r="I10" s="27">
        <v>2047000</v>
      </c>
      <c r="J10" s="27">
        <v>2274239</v>
      </c>
      <c r="K10" s="27">
        <f>I10-J10</f>
        <v>-227239</v>
      </c>
      <c r="L10" s="24"/>
      <c r="M10" s="24"/>
      <c r="N10" s="24"/>
      <c r="O10" s="24"/>
    </row>
    <row r="11" spans="1:25" ht="12.75" customHeight="1">
      <c r="A11" s="22"/>
      <c r="B11" s="100">
        <v>41944</v>
      </c>
      <c r="C11" s="104"/>
      <c r="D11" s="103" t="s">
        <v>620</v>
      </c>
      <c r="E11" s="103" t="s">
        <v>556</v>
      </c>
      <c r="F11" s="106" t="s">
        <v>551</v>
      </c>
      <c r="G11" s="107"/>
      <c r="H11" s="107"/>
      <c r="I11" s="107"/>
      <c r="J11" s="107"/>
      <c r="K11" s="108"/>
      <c r="L11" s="22"/>
      <c r="M11" s="22"/>
      <c r="N11" s="22"/>
      <c r="O11" s="22"/>
    </row>
    <row r="12" spans="1:25" ht="89.25">
      <c r="A12" s="22"/>
      <c r="B12" s="101"/>
      <c r="C12" s="104"/>
      <c r="D12" s="104"/>
      <c r="E12" s="104"/>
      <c r="F12" s="25" t="s">
        <v>552</v>
      </c>
      <c r="G12" s="28" t="s">
        <v>553</v>
      </c>
      <c r="H12" s="28" t="s">
        <v>561</v>
      </c>
      <c r="I12" s="25">
        <v>13674142</v>
      </c>
      <c r="J12" s="25">
        <v>12206579</v>
      </c>
      <c r="K12" s="25">
        <f>I12-J12</f>
        <v>1467563</v>
      </c>
      <c r="L12" s="22"/>
      <c r="M12" s="22"/>
      <c r="N12" s="22"/>
      <c r="O12" s="22"/>
    </row>
    <row r="13" spans="1:25">
      <c r="A13" s="22"/>
      <c r="B13" s="101"/>
      <c r="C13" s="104"/>
      <c r="D13" s="104"/>
      <c r="E13" s="104"/>
      <c r="F13" s="106" t="s">
        <v>554</v>
      </c>
      <c r="G13" s="107"/>
      <c r="H13" s="107"/>
      <c r="I13" s="107"/>
      <c r="J13" s="107"/>
      <c r="K13" s="108"/>
      <c r="L13" s="22"/>
      <c r="M13" s="22"/>
      <c r="N13" s="22"/>
      <c r="O13" s="22"/>
    </row>
    <row r="14" spans="1:25">
      <c r="A14" s="22"/>
      <c r="B14" s="102"/>
      <c r="C14" s="104"/>
      <c r="D14" s="105"/>
      <c r="E14" s="105"/>
      <c r="F14" s="25" t="s">
        <v>552</v>
      </c>
      <c r="G14" s="27" t="s">
        <v>555</v>
      </c>
      <c r="H14" s="27"/>
      <c r="I14" s="27">
        <v>2302000</v>
      </c>
      <c r="J14" s="27">
        <v>2303246</v>
      </c>
      <c r="K14" s="27">
        <f>I14-J14</f>
        <v>-1246</v>
      </c>
      <c r="L14" s="22"/>
      <c r="M14" s="22"/>
      <c r="N14" s="22"/>
      <c r="O14" s="22"/>
    </row>
    <row r="15" spans="1:25" ht="12.75" customHeight="1">
      <c r="A15" s="22"/>
      <c r="B15" s="100">
        <v>41974</v>
      </c>
      <c r="C15" s="104"/>
      <c r="D15" s="103" t="s">
        <v>621</v>
      </c>
      <c r="E15" s="103" t="s">
        <v>556</v>
      </c>
      <c r="F15" s="106" t="s">
        <v>551</v>
      </c>
      <c r="G15" s="107"/>
      <c r="H15" s="107"/>
      <c r="I15" s="107"/>
      <c r="J15" s="107"/>
      <c r="K15" s="108"/>
      <c r="L15" s="22"/>
      <c r="M15" s="22"/>
      <c r="N15" s="22"/>
      <c r="O15" s="22"/>
    </row>
    <row r="16" spans="1:25" ht="89.25">
      <c r="A16" s="22"/>
      <c r="B16" s="101"/>
      <c r="C16" s="104"/>
      <c r="D16" s="104"/>
      <c r="E16" s="104"/>
      <c r="F16" s="25" t="s">
        <v>552</v>
      </c>
      <c r="G16" s="28" t="s">
        <v>553</v>
      </c>
      <c r="H16" s="28" t="s">
        <v>561</v>
      </c>
      <c r="I16" s="25">
        <v>18456641</v>
      </c>
      <c r="J16" s="25">
        <v>14224103</v>
      </c>
      <c r="K16" s="25">
        <f>I16-J16</f>
        <v>4232538</v>
      </c>
      <c r="L16" s="22"/>
      <c r="M16" s="22"/>
      <c r="N16" s="22"/>
      <c r="O16" s="22"/>
    </row>
    <row r="17" spans="1:15">
      <c r="A17" s="22"/>
      <c r="B17" s="101"/>
      <c r="C17" s="104"/>
      <c r="D17" s="104"/>
      <c r="E17" s="104"/>
      <c r="F17" s="106" t="s">
        <v>554</v>
      </c>
      <c r="G17" s="107"/>
      <c r="H17" s="107"/>
      <c r="I17" s="107"/>
      <c r="J17" s="107"/>
      <c r="K17" s="108"/>
      <c r="L17" s="22"/>
      <c r="M17" s="22"/>
      <c r="N17" s="22"/>
      <c r="O17" s="22"/>
    </row>
    <row r="18" spans="1:15">
      <c r="A18" s="22"/>
      <c r="B18" s="102"/>
      <c r="C18" s="105"/>
      <c r="D18" s="105"/>
      <c r="E18" s="105"/>
      <c r="F18" s="25" t="s">
        <v>552</v>
      </c>
      <c r="G18" s="27" t="s">
        <v>555</v>
      </c>
      <c r="H18" s="27"/>
      <c r="I18" s="27">
        <v>2633000</v>
      </c>
      <c r="J18" s="27">
        <v>2663421</v>
      </c>
      <c r="K18" s="27">
        <f>I18-J18</f>
        <v>-30421</v>
      </c>
      <c r="L18" s="22"/>
      <c r="M18" s="22"/>
      <c r="N18" s="22"/>
      <c r="O18" s="22"/>
    </row>
    <row r="19" spans="1: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</sheetData>
  <mergeCells count="16">
    <mergeCell ref="B15:B18"/>
    <mergeCell ref="D15:D18"/>
    <mergeCell ref="E15:E18"/>
    <mergeCell ref="F15:K15"/>
    <mergeCell ref="F17:K17"/>
    <mergeCell ref="C7:C18"/>
    <mergeCell ref="B11:B14"/>
    <mergeCell ref="D11:D14"/>
    <mergeCell ref="E11:E14"/>
    <mergeCell ref="F11:K11"/>
    <mergeCell ref="F13:K13"/>
    <mergeCell ref="F7:K7"/>
    <mergeCell ref="F9:K9"/>
    <mergeCell ref="B7:B10"/>
    <mergeCell ref="D7:D10"/>
    <mergeCell ref="E7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C8" sqref="C8:C12"/>
    </sheetView>
  </sheetViews>
  <sheetFormatPr defaultRowHeight="12.75"/>
  <cols>
    <col min="2" max="2" width="64.42578125" customWidth="1"/>
    <col min="3" max="3" width="39.85546875" customWidth="1"/>
    <col min="4" max="4" width="16.42578125" customWidth="1"/>
    <col min="5" max="6" width="17.85546875" customWidth="1"/>
    <col min="7" max="7" width="21.5703125" customWidth="1"/>
    <col min="14" max="14" width="6.140625" customWidth="1"/>
    <col min="15" max="15" width="6.85546875" customWidth="1"/>
  </cols>
  <sheetData>
    <row r="1" spans="1:16">
      <c r="B1" s="22" t="s">
        <v>579</v>
      </c>
      <c r="C1" s="22"/>
    </row>
    <row r="3" spans="1:16" ht="12.75" customHeight="1">
      <c r="A3" s="109" t="s">
        <v>596</v>
      </c>
      <c r="B3" s="109"/>
      <c r="C3" s="109"/>
      <c r="D3" s="109"/>
      <c r="E3" s="109"/>
      <c r="F3" s="109"/>
      <c r="G3" s="109"/>
      <c r="H3" s="82"/>
      <c r="I3" s="82"/>
      <c r="J3" s="82"/>
      <c r="K3" s="82"/>
      <c r="L3" s="82"/>
      <c r="M3" s="82"/>
      <c r="N3" s="82"/>
      <c r="O3" s="82"/>
      <c r="P3" s="82"/>
    </row>
    <row r="4" spans="1:16">
      <c r="A4" s="109"/>
      <c r="B4" s="109"/>
      <c r="C4" s="109"/>
      <c r="D4" s="109"/>
      <c r="E4" s="109"/>
      <c r="F4" s="109"/>
      <c r="G4" s="109"/>
      <c r="H4" s="82"/>
      <c r="I4" s="82"/>
      <c r="J4" s="82"/>
      <c r="K4" s="82"/>
      <c r="L4" s="82"/>
      <c r="M4" s="82"/>
      <c r="N4" s="82"/>
      <c r="O4" s="82"/>
      <c r="P4" s="82"/>
    </row>
    <row r="6" spans="1:16" ht="111" customHeight="1">
      <c r="A6" s="2" t="s">
        <v>34</v>
      </c>
      <c r="B6" s="2" t="s">
        <v>580</v>
      </c>
      <c r="C6" s="2" t="s">
        <v>46</v>
      </c>
      <c r="D6" s="2" t="s">
        <v>581</v>
      </c>
      <c r="E6" s="2" t="s">
        <v>582</v>
      </c>
      <c r="F6" s="2" t="s">
        <v>583</v>
      </c>
      <c r="G6" s="2" t="s">
        <v>584</v>
      </c>
    </row>
    <row r="7" spans="1:16">
      <c r="A7" s="3">
        <v>1</v>
      </c>
      <c r="B7" s="3">
        <v>2</v>
      </c>
      <c r="C7" s="3"/>
      <c r="D7" s="3">
        <v>3</v>
      </c>
      <c r="E7" s="3">
        <v>4</v>
      </c>
      <c r="F7" s="3">
        <v>5</v>
      </c>
      <c r="G7" s="3">
        <v>6</v>
      </c>
    </row>
    <row r="8" spans="1:16" ht="15.75">
      <c r="A8" s="76" t="s">
        <v>585</v>
      </c>
      <c r="B8" s="79" t="s">
        <v>591</v>
      </c>
      <c r="C8" s="79" t="s">
        <v>586</v>
      </c>
      <c r="D8" s="77">
        <v>224</v>
      </c>
      <c r="E8" s="77">
        <v>0</v>
      </c>
      <c r="F8" s="77">
        <v>0</v>
      </c>
      <c r="G8" s="77">
        <v>224</v>
      </c>
    </row>
    <row r="9" spans="1:16" ht="15.75">
      <c r="A9" s="77">
        <v>2</v>
      </c>
      <c r="B9" s="80" t="s">
        <v>592</v>
      </c>
      <c r="C9" s="81" t="s">
        <v>587</v>
      </c>
      <c r="D9" s="77">
        <v>25</v>
      </c>
      <c r="E9" s="77">
        <v>0</v>
      </c>
      <c r="F9" s="77">
        <v>0</v>
      </c>
      <c r="G9" s="77">
        <v>25</v>
      </c>
    </row>
    <row r="10" spans="1:16" ht="15.75">
      <c r="A10" s="77">
        <v>3</v>
      </c>
      <c r="B10" s="80" t="s">
        <v>593</v>
      </c>
      <c r="C10" s="81" t="s">
        <v>588</v>
      </c>
      <c r="D10" s="77">
        <v>16</v>
      </c>
      <c r="E10" s="77">
        <v>0</v>
      </c>
      <c r="F10" s="77">
        <v>0</v>
      </c>
      <c r="G10" s="77">
        <v>16</v>
      </c>
    </row>
    <row r="11" spans="1:16" ht="15.75">
      <c r="A11" s="77">
        <v>4</v>
      </c>
      <c r="B11" s="80" t="s">
        <v>594</v>
      </c>
      <c r="C11" s="81" t="s">
        <v>589</v>
      </c>
      <c r="D11" s="77">
        <v>8</v>
      </c>
      <c r="E11" s="77">
        <v>0</v>
      </c>
      <c r="F11" s="77">
        <v>0</v>
      </c>
      <c r="G11" s="77">
        <v>8</v>
      </c>
    </row>
    <row r="12" spans="1:16" ht="15.75">
      <c r="A12" s="77">
        <v>5</v>
      </c>
      <c r="B12" s="80" t="s">
        <v>595</v>
      </c>
      <c r="C12" s="81" t="s">
        <v>590</v>
      </c>
      <c r="D12" s="77">
        <v>23</v>
      </c>
      <c r="E12" s="77">
        <v>0</v>
      </c>
      <c r="F12" s="77">
        <v>0</v>
      </c>
      <c r="G12" s="77">
        <v>23</v>
      </c>
    </row>
  </sheetData>
  <mergeCells count="1">
    <mergeCell ref="A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12"/>
  <sheetViews>
    <sheetView workbookViewId="0">
      <selection activeCell="A8" sqref="A8:B12"/>
    </sheetView>
  </sheetViews>
  <sheetFormatPr defaultRowHeight="15.75"/>
  <cols>
    <col min="1" max="1" width="9.140625" style="78"/>
    <col min="2" max="2" width="47" style="78" customWidth="1"/>
    <col min="3" max="3" width="27.5703125" style="78" customWidth="1"/>
    <col min="4" max="4" width="58" style="78" customWidth="1"/>
    <col min="5" max="5" width="72.42578125" style="78" customWidth="1"/>
    <col min="6" max="16384" width="9.140625" style="78"/>
  </cols>
  <sheetData>
    <row r="2" spans="1:5">
      <c r="B2" s="78" t="s">
        <v>597</v>
      </c>
    </row>
    <row r="4" spans="1:5">
      <c r="A4" s="110" t="s">
        <v>601</v>
      </c>
      <c r="B4" s="110"/>
      <c r="C4" s="110"/>
      <c r="D4" s="110"/>
      <c r="E4" s="110"/>
    </row>
    <row r="5" spans="1:5">
      <c r="A5" s="111"/>
      <c r="B5" s="111"/>
      <c r="C5" s="111"/>
      <c r="D5" s="111"/>
      <c r="E5" s="111"/>
    </row>
    <row r="6" spans="1:5" ht="54.75" customHeight="1">
      <c r="A6" s="2" t="s">
        <v>34</v>
      </c>
      <c r="B6" s="2" t="s">
        <v>580</v>
      </c>
      <c r="C6" s="2" t="s">
        <v>598</v>
      </c>
      <c r="D6" s="2" t="s">
        <v>599</v>
      </c>
      <c r="E6" s="2" t="s">
        <v>600</v>
      </c>
    </row>
    <row r="7" spans="1:5">
      <c r="A7" s="3">
        <v>1</v>
      </c>
      <c r="B7" s="3">
        <v>2</v>
      </c>
      <c r="C7" s="3">
        <v>3</v>
      </c>
      <c r="D7" s="3">
        <v>4</v>
      </c>
      <c r="E7" s="3">
        <v>5</v>
      </c>
    </row>
    <row r="8" spans="1:5" ht="30" customHeight="1">
      <c r="A8" s="75" t="s">
        <v>585</v>
      </c>
      <c r="B8" s="83" t="s">
        <v>591</v>
      </c>
      <c r="C8" s="112" t="s">
        <v>606</v>
      </c>
      <c r="D8" s="115" t="s">
        <v>607</v>
      </c>
      <c r="E8" s="119" t="s">
        <v>609</v>
      </c>
    </row>
    <row r="9" spans="1:5" ht="27.75" customHeight="1">
      <c r="A9" s="75" t="s">
        <v>602</v>
      </c>
      <c r="B9" s="84" t="s">
        <v>592</v>
      </c>
      <c r="C9" s="113"/>
      <c r="D9" s="116"/>
      <c r="E9" s="117"/>
    </row>
    <row r="10" spans="1:5" ht="33.75" customHeight="1">
      <c r="A10" s="75" t="s">
        <v>603</v>
      </c>
      <c r="B10" s="84" t="s">
        <v>593</v>
      </c>
      <c r="C10" s="113"/>
      <c r="D10" s="117" t="s">
        <v>608</v>
      </c>
      <c r="E10" s="117"/>
    </row>
    <row r="11" spans="1:5" ht="31.5" customHeight="1">
      <c r="A11" s="75" t="s">
        <v>604</v>
      </c>
      <c r="B11" s="84" t="s">
        <v>594</v>
      </c>
      <c r="C11" s="113"/>
      <c r="D11" s="117"/>
      <c r="E11" s="117"/>
    </row>
    <row r="12" spans="1:5" ht="35.25" customHeight="1">
      <c r="A12" s="75" t="s">
        <v>605</v>
      </c>
      <c r="B12" s="84" t="s">
        <v>595</v>
      </c>
      <c r="C12" s="114"/>
      <c r="D12" s="118"/>
      <c r="E12" s="118"/>
    </row>
  </sheetData>
  <mergeCells count="5">
    <mergeCell ref="A4:E5"/>
    <mergeCell ref="C8:C12"/>
    <mergeCell ref="D8:D9"/>
    <mergeCell ref="D10:D12"/>
    <mergeCell ref="E8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4"/>
  <sheetViews>
    <sheetView workbookViewId="0">
      <selection activeCell="K10" sqref="K10:K14"/>
    </sheetView>
  </sheetViews>
  <sheetFormatPr defaultRowHeight="15.75"/>
  <cols>
    <col min="1" max="1" width="9.140625" style="78"/>
    <col min="2" max="2" width="3" style="78" customWidth="1"/>
    <col min="3" max="3" width="24.5703125" style="78" customWidth="1"/>
    <col min="4" max="4" width="9.140625" style="78"/>
    <col min="5" max="5" width="18" style="78" customWidth="1"/>
    <col min="6" max="6" width="15.28515625" style="78" customWidth="1"/>
    <col min="7" max="7" width="25.5703125" style="78" customWidth="1"/>
    <col min="8" max="8" width="18.28515625" style="78" customWidth="1"/>
    <col min="9" max="9" width="23.5703125" style="78" customWidth="1"/>
    <col min="10" max="10" width="30.85546875" style="78" customWidth="1"/>
    <col min="11" max="11" width="54.140625" style="78" customWidth="1"/>
    <col min="12" max="16384" width="9.140625" style="78"/>
  </cols>
  <sheetData>
    <row r="2" spans="1:11">
      <c r="B2" s="78" t="s">
        <v>610</v>
      </c>
    </row>
    <row r="5" spans="1:11">
      <c r="A5" s="120" t="s">
        <v>619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</row>
    <row r="8" spans="1:11" ht="128.25" customHeight="1">
      <c r="B8" s="2" t="s">
        <v>34</v>
      </c>
      <c r="C8" s="2" t="s">
        <v>580</v>
      </c>
      <c r="D8" s="2" t="s">
        <v>611</v>
      </c>
      <c r="E8" s="2" t="s">
        <v>612</v>
      </c>
      <c r="F8" s="2" t="s">
        <v>613</v>
      </c>
      <c r="G8" s="2" t="s">
        <v>614</v>
      </c>
      <c r="H8" s="2" t="s">
        <v>615</v>
      </c>
      <c r="I8" s="2" t="s">
        <v>616</v>
      </c>
      <c r="J8" s="2" t="s">
        <v>617</v>
      </c>
      <c r="K8" s="2" t="s">
        <v>618</v>
      </c>
    </row>
    <row r="9" spans="1:11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</row>
    <row r="10" spans="1:11" ht="72.75" customHeight="1">
      <c r="B10" s="75" t="s">
        <v>585</v>
      </c>
      <c r="C10" s="83" t="s">
        <v>591</v>
      </c>
      <c r="D10" s="121" t="s">
        <v>620</v>
      </c>
      <c r="E10" s="79" t="s">
        <v>586</v>
      </c>
      <c r="F10" s="122" t="s">
        <v>623</v>
      </c>
      <c r="G10" s="123" t="s">
        <v>624</v>
      </c>
      <c r="H10" s="123" t="s">
        <v>625</v>
      </c>
      <c r="I10" s="123" t="s">
        <v>626</v>
      </c>
      <c r="J10" s="123" t="s">
        <v>628</v>
      </c>
      <c r="K10" s="123" t="s">
        <v>627</v>
      </c>
    </row>
    <row r="11" spans="1:11" ht="84.75" customHeight="1">
      <c r="B11" s="75" t="s">
        <v>602</v>
      </c>
      <c r="C11" s="84" t="s">
        <v>592</v>
      </c>
      <c r="D11" s="121"/>
      <c r="E11" s="81" t="s">
        <v>587</v>
      </c>
      <c r="F11" s="122"/>
      <c r="G11" s="123"/>
      <c r="H11" s="123"/>
      <c r="I11" s="123"/>
      <c r="J11" s="123"/>
      <c r="K11" s="123"/>
    </row>
    <row r="12" spans="1:11" ht="73.5" customHeight="1">
      <c r="B12" s="75" t="s">
        <v>603</v>
      </c>
      <c r="C12" s="84" t="s">
        <v>593</v>
      </c>
      <c r="D12" s="121"/>
      <c r="E12" s="81" t="s">
        <v>588</v>
      </c>
      <c r="F12" s="122"/>
      <c r="G12" s="123"/>
      <c r="H12" s="123"/>
      <c r="I12" s="123"/>
      <c r="J12" s="123"/>
      <c r="K12" s="123"/>
    </row>
    <row r="13" spans="1:11" ht="93" customHeight="1">
      <c r="B13" s="75" t="s">
        <v>604</v>
      </c>
      <c r="C13" s="84" t="s">
        <v>594</v>
      </c>
      <c r="D13" s="121"/>
      <c r="E13" s="81" t="s">
        <v>589</v>
      </c>
      <c r="F13" s="122"/>
      <c r="G13" s="123"/>
      <c r="H13" s="123"/>
      <c r="I13" s="123"/>
      <c r="J13" s="123"/>
      <c r="K13" s="123"/>
    </row>
    <row r="14" spans="1:11" ht="90.75" customHeight="1">
      <c r="B14" s="75" t="s">
        <v>605</v>
      </c>
      <c r="C14" s="84" t="s">
        <v>595</v>
      </c>
      <c r="D14" s="121"/>
      <c r="E14" s="81" t="s">
        <v>590</v>
      </c>
      <c r="F14" s="122"/>
      <c r="G14" s="123"/>
      <c r="H14" s="123"/>
      <c r="I14" s="123"/>
      <c r="J14" s="123"/>
      <c r="K14" s="123"/>
    </row>
  </sheetData>
  <mergeCells count="8">
    <mergeCell ref="A5:K6"/>
    <mergeCell ref="D10:D14"/>
    <mergeCell ref="F10:F14"/>
    <mergeCell ref="G10:G14"/>
    <mergeCell ref="H10:H14"/>
    <mergeCell ref="I10:I14"/>
    <mergeCell ref="J10:J14"/>
    <mergeCell ref="K10:K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Приложение</vt:lpstr>
      <vt:lpstr>2</vt:lpstr>
      <vt:lpstr> 4а</vt:lpstr>
      <vt:lpstr>6</vt:lpstr>
      <vt:lpstr>8</vt:lpstr>
      <vt:lpstr>Приложение!Область_печати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Кольцова Елена Васильевна</dc:creator>
  <cp:lastModifiedBy>Шорохова О.А.</cp:lastModifiedBy>
  <dcterms:created xsi:type="dcterms:W3CDTF">2013-06-11T07:56:45Z</dcterms:created>
  <dcterms:modified xsi:type="dcterms:W3CDTF">2015-01-28T11:00:32Z</dcterms:modified>
</cp:coreProperties>
</file>